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firstSheet="6" activeTab="17"/>
  </bookViews>
  <sheets>
    <sheet name="Лист1" sheetId="1" r:id="rId1"/>
    <sheet name="январь" sheetId="2" r:id="rId2"/>
    <sheet name="янв реально" sheetId="8" r:id="rId3"/>
    <sheet name="февраль" sheetId="3" r:id="rId4"/>
    <sheet name="фев реально" sheetId="9" r:id="rId5"/>
    <sheet name="март" sheetId="4" r:id="rId6"/>
    <sheet name="март1 отправили" sheetId="5" r:id="rId7"/>
    <sheet name="апрель" sheetId="6" r:id="rId8"/>
    <sheet name="апрель (2)" sheetId="10" r:id="rId9"/>
    <sheet name="май" sheetId="7" r:id="rId10"/>
    <sheet name="июнь" sheetId="11" r:id="rId11"/>
    <sheet name="июль" sheetId="12" r:id="rId12"/>
    <sheet name="август" sheetId="13" r:id="rId13"/>
    <sheet name="Лист 08.09.20" sheetId="14" r:id="rId14"/>
    <sheet name="сентябрь" sheetId="15" r:id="rId15"/>
    <sheet name="октябрь" sheetId="16" r:id="rId16"/>
    <sheet name="ноябрь" sheetId="17" r:id="rId17"/>
    <sheet name="декабрь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4" l="1"/>
  <c r="N39" i="14"/>
  <c r="M30" i="14"/>
  <c r="N30" i="14"/>
  <c r="B23" i="14"/>
  <c r="M29" i="14"/>
  <c r="L30" i="14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15" i="19"/>
  <c r="F14" i="19"/>
  <c r="F32" i="19" s="1"/>
  <c r="D14" i="19"/>
  <c r="G14" i="19" l="1"/>
  <c r="G32" i="19" s="1"/>
  <c r="E14" i="19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16" i="17"/>
  <c r="G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15" i="17"/>
  <c r="F14" i="17"/>
  <c r="F32" i="17" s="1"/>
  <c r="D14" i="17"/>
  <c r="E14" i="17" l="1"/>
  <c r="G14" i="17"/>
  <c r="G32" i="17" s="1"/>
  <c r="G30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15" i="16"/>
  <c r="I36" i="14"/>
  <c r="J36" i="14"/>
  <c r="K36" i="14" s="1"/>
  <c r="K39" i="14" l="1"/>
  <c r="G31" i="16" l="1"/>
  <c r="E14" i="16"/>
  <c r="G14" i="16"/>
  <c r="G32" i="16" s="1"/>
  <c r="F14" i="16"/>
  <c r="F32" i="16" s="1"/>
  <c r="D14" i="16"/>
  <c r="B26" i="14" l="1"/>
  <c r="G15" i="9"/>
  <c r="G16" i="15" l="1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15" i="15"/>
  <c r="K30" i="14" l="1"/>
  <c r="G14" i="15" l="1"/>
  <c r="G32" i="15" s="1"/>
  <c r="E14" i="15"/>
  <c r="F14" i="15"/>
  <c r="F32" i="15" s="1"/>
  <c r="D14" i="15"/>
  <c r="F32" i="13" l="1"/>
  <c r="D40" i="14"/>
  <c r="E40" i="14"/>
  <c r="F40" i="14"/>
  <c r="G40" i="14"/>
  <c r="H40" i="14"/>
  <c r="I40" i="14"/>
  <c r="F27" i="14"/>
  <c r="C27" i="14"/>
  <c r="D27" i="14"/>
  <c r="E27" i="14"/>
  <c r="G27" i="14"/>
  <c r="H27" i="14"/>
  <c r="N27" i="14"/>
  <c r="C25" i="14"/>
  <c r="D25" i="14"/>
  <c r="E25" i="14"/>
  <c r="F25" i="14"/>
  <c r="G25" i="14"/>
  <c r="H25" i="14"/>
  <c r="I25" i="14"/>
  <c r="I27" i="14" s="1"/>
  <c r="J40" i="14" s="1"/>
  <c r="J25" i="14"/>
  <c r="K25" i="14"/>
  <c r="K27" i="14" s="1"/>
  <c r="L25" i="14"/>
  <c r="M25" i="14"/>
  <c r="N25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B25" i="14"/>
  <c r="B27" i="14" s="1"/>
  <c r="C40" i="14" s="1"/>
  <c r="C29" i="14"/>
  <c r="D29" i="14"/>
  <c r="E29" i="14"/>
  <c r="F29" i="14"/>
  <c r="G29" i="14"/>
  <c r="H29" i="14"/>
  <c r="M27" i="14" l="1"/>
  <c r="L27" i="14"/>
  <c r="M40" i="14" s="1"/>
  <c r="P40" i="14" s="1"/>
  <c r="L40" i="14"/>
  <c r="J27" i="14"/>
  <c r="K40" i="14" s="1"/>
  <c r="O27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8" i="14"/>
  <c r="B24" i="14"/>
  <c r="B17" i="14"/>
  <c r="B20" i="14"/>
  <c r="P10" i="14"/>
  <c r="P9" i="14"/>
  <c r="O9" i="14"/>
  <c r="P35" i="14" l="1"/>
  <c r="P34" i="14"/>
  <c r="G31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15" i="13"/>
  <c r="E16" i="12"/>
  <c r="E17" i="12"/>
  <c r="E18" i="12"/>
  <c r="E19" i="12"/>
  <c r="E19" i="13" s="1"/>
  <c r="E20" i="12"/>
  <c r="E21" i="12"/>
  <c r="E22" i="12"/>
  <c r="E23" i="12"/>
  <c r="E23" i="13" s="1"/>
  <c r="E24" i="12"/>
  <c r="E25" i="12"/>
  <c r="E26" i="12"/>
  <c r="E27" i="12"/>
  <c r="E27" i="13" s="1"/>
  <c r="E28" i="12"/>
  <c r="E29" i="12"/>
  <c r="E30" i="12"/>
  <c r="D14" i="13"/>
  <c r="C26" i="14"/>
  <c r="H26" i="1"/>
  <c r="E17" i="13"/>
  <c r="E18" i="13"/>
  <c r="E20" i="13"/>
  <c r="E21" i="13"/>
  <c r="E22" i="13"/>
  <c r="E24" i="13"/>
  <c r="E25" i="13"/>
  <c r="E26" i="13"/>
  <c r="E28" i="13"/>
  <c r="E29" i="13"/>
  <c r="E30" i="13"/>
  <c r="E31" i="13"/>
  <c r="E16" i="13"/>
  <c r="E15" i="13"/>
  <c r="E14" i="13" l="1"/>
  <c r="D36" i="14"/>
  <c r="E36" i="14" s="1"/>
  <c r="F36" i="14" s="1"/>
  <c r="G36" i="14" s="1"/>
  <c r="H36" i="14" s="1"/>
  <c r="C36" i="14"/>
  <c r="E33" i="14"/>
  <c r="F33" i="14" s="1"/>
  <c r="G33" i="14" s="1"/>
  <c r="H33" i="14" s="1"/>
  <c r="I33" i="14" s="1"/>
  <c r="J33" i="14" s="1"/>
  <c r="K33" i="14" s="1"/>
  <c r="L33" i="14" s="1"/>
  <c r="M33" i="14" s="1"/>
  <c r="N33" i="14" s="1"/>
  <c r="O33" i="14" s="1"/>
  <c r="D33" i="14"/>
  <c r="J30" i="14"/>
  <c r="I30" i="14"/>
  <c r="H30" i="14"/>
  <c r="G30" i="14"/>
  <c r="F30" i="14"/>
  <c r="E30" i="14"/>
  <c r="D30" i="14"/>
  <c r="C30" i="14"/>
  <c r="O30" i="14" s="1"/>
  <c r="P31" i="14" s="1"/>
  <c r="N29" i="14"/>
  <c r="G39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2" i="14"/>
  <c r="O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O19" i="14"/>
  <c r="O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6" i="14"/>
  <c r="O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O13" i="14"/>
  <c r="O12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B29" i="14" s="1"/>
  <c r="C39" i="14" s="1"/>
  <c r="O10" i="14"/>
  <c r="N8" i="14"/>
  <c r="N28" i="14" s="1"/>
  <c r="M8" i="14"/>
  <c r="L8" i="14"/>
  <c r="K8" i="14"/>
  <c r="J8" i="14"/>
  <c r="I8" i="14"/>
  <c r="I28" i="14" s="1"/>
  <c r="H8" i="14"/>
  <c r="H28" i="14" s="1"/>
  <c r="G8" i="14"/>
  <c r="G28" i="14" s="1"/>
  <c r="F8" i="14"/>
  <c r="F28" i="14" s="1"/>
  <c r="E8" i="14"/>
  <c r="E28" i="14" s="1"/>
  <c r="D8" i="14"/>
  <c r="D28" i="14" s="1"/>
  <c r="C8" i="14"/>
  <c r="C28" i="14" s="1"/>
  <c r="O7" i="14"/>
  <c r="O6" i="14"/>
  <c r="N5" i="14"/>
  <c r="M5" i="14"/>
  <c r="L5" i="14"/>
  <c r="K5" i="14"/>
  <c r="J5" i="14"/>
  <c r="I5" i="14"/>
  <c r="H5" i="14"/>
  <c r="I39" i="14" s="1"/>
  <c r="G5" i="14"/>
  <c r="H39" i="14" s="1"/>
  <c r="F5" i="14"/>
  <c r="E5" i="14"/>
  <c r="F39" i="14" s="1"/>
  <c r="D5" i="14"/>
  <c r="E39" i="14" s="1"/>
  <c r="C5" i="14"/>
  <c r="B5" i="14"/>
  <c r="O4" i="14"/>
  <c r="O3" i="14"/>
  <c r="M28" i="14" l="1"/>
  <c r="L28" i="14"/>
  <c r="L29" i="14"/>
  <c r="M39" i="14" s="1"/>
  <c r="K29" i="14"/>
  <c r="L39" i="14" s="1"/>
  <c r="K28" i="14"/>
  <c r="J28" i="14"/>
  <c r="O17" i="14"/>
  <c r="J29" i="14"/>
  <c r="O5" i="14"/>
  <c r="I29" i="14"/>
  <c r="J39" i="14" s="1"/>
  <c r="P11" i="14"/>
  <c r="O20" i="14"/>
  <c r="O24" i="14"/>
  <c r="O26" i="14"/>
  <c r="O11" i="14"/>
  <c r="O14" i="14"/>
  <c r="O28" i="14"/>
  <c r="O23" i="14"/>
  <c r="D39" i="14"/>
  <c r="O8" i="14"/>
  <c r="G14" i="13"/>
  <c r="G32" i="13" s="1"/>
  <c r="F14" i="13"/>
  <c r="P39" i="14" l="1"/>
  <c r="P27" i="14"/>
  <c r="O29" i="14"/>
  <c r="G28" i="1"/>
  <c r="E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15" i="12"/>
  <c r="C39" i="1"/>
  <c r="D39" i="1"/>
  <c r="E39" i="1"/>
  <c r="F39" i="1"/>
  <c r="G39" i="1"/>
  <c r="H39" i="1"/>
  <c r="I39" i="1"/>
  <c r="H25" i="1"/>
  <c r="E31" i="12" l="1"/>
  <c r="G14" i="12"/>
  <c r="G32" i="12" s="1"/>
  <c r="F14" i="12"/>
  <c r="F32" i="12" s="1"/>
  <c r="D14" i="12"/>
  <c r="C8" i="1"/>
  <c r="H29" i="1"/>
  <c r="C24" i="1"/>
  <c r="B25" i="1"/>
  <c r="B23" i="1"/>
  <c r="B27" i="1"/>
  <c r="E14" i="12" l="1"/>
  <c r="O6" i="1" l="1"/>
  <c r="O7" i="1"/>
  <c r="O9" i="1"/>
  <c r="O10" i="1"/>
  <c r="O12" i="1"/>
  <c r="O13" i="1"/>
  <c r="O15" i="1"/>
  <c r="O16" i="1"/>
  <c r="O18" i="1"/>
  <c r="O19" i="1"/>
  <c r="O21" i="1"/>
  <c r="O22" i="1"/>
  <c r="O4" i="1"/>
  <c r="G36" i="1" l="1"/>
  <c r="H36" i="1" s="1"/>
  <c r="F36" i="1"/>
  <c r="E36" i="1"/>
  <c r="D36" i="1"/>
  <c r="C36" i="1"/>
  <c r="E16" i="11" l="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15" i="11"/>
  <c r="F14" i="11" l="1"/>
  <c r="F32" i="11" s="1"/>
  <c r="E14" i="11"/>
  <c r="D14" i="11"/>
  <c r="G30" i="1"/>
  <c r="G14" i="11" l="1"/>
  <c r="G32" i="11" s="1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5" i="7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15" i="10"/>
  <c r="F25" i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15" i="5"/>
  <c r="F14" i="5"/>
  <c r="G14" i="10"/>
  <c r="G32" i="10" s="1"/>
  <c r="F14" i="10"/>
  <c r="F32" i="10" s="1"/>
  <c r="E14" i="10"/>
  <c r="D14" i="10"/>
  <c r="G16" i="9"/>
  <c r="G17" i="9"/>
  <c r="G14" i="9" s="1"/>
  <c r="G32" i="9" s="1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C23" i="1"/>
  <c r="C27" i="1"/>
  <c r="F32" i="3"/>
  <c r="F14" i="9"/>
  <c r="F32" i="9" s="1"/>
  <c r="E14" i="9"/>
  <c r="D14" i="9"/>
  <c r="C25" i="1"/>
  <c r="B29" i="1"/>
  <c r="G14" i="8"/>
  <c r="G32" i="8" s="1"/>
  <c r="F14" i="8"/>
  <c r="F32" i="8" s="1"/>
  <c r="E14" i="8"/>
  <c r="D14" i="8"/>
  <c r="D30" i="1" l="1"/>
  <c r="E30" i="1"/>
  <c r="F30" i="1"/>
  <c r="D29" i="1"/>
  <c r="G14" i="7"/>
  <c r="G32" i="7" s="1"/>
  <c r="F14" i="7"/>
  <c r="F32" i="7" s="1"/>
  <c r="E14" i="7"/>
  <c r="D14" i="7"/>
  <c r="F33" i="1" l="1"/>
  <c r="D33" i="1"/>
  <c r="F28" i="1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15" i="4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5" i="3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5" i="2"/>
  <c r="D14" i="6" l="1"/>
  <c r="B5" i="1"/>
  <c r="B14" i="1"/>
  <c r="B11" i="1"/>
  <c r="C28" i="1"/>
  <c r="E33" i="1" l="1"/>
  <c r="G14" i="6" l="1"/>
  <c r="F14" i="6"/>
  <c r="F32" i="6" s="1"/>
  <c r="E14" i="6"/>
  <c r="G32" i="6" l="1"/>
  <c r="I27" i="1"/>
  <c r="J27" i="1"/>
  <c r="K27" i="1"/>
  <c r="L27" i="1"/>
  <c r="M27" i="1"/>
  <c r="N27" i="1"/>
  <c r="D25" i="1"/>
  <c r="F14" i="1" l="1"/>
  <c r="G14" i="5" l="1"/>
  <c r="G32" i="5" s="1"/>
  <c r="F32" i="5"/>
  <c r="E14" i="5"/>
  <c r="D14" i="5"/>
  <c r="J29" i="1" l="1"/>
  <c r="K29" i="1"/>
  <c r="L29" i="1"/>
  <c r="M29" i="1"/>
  <c r="N29" i="1"/>
  <c r="H30" i="1"/>
  <c r="I30" i="1"/>
  <c r="J30" i="1"/>
  <c r="O30" i="1" s="1"/>
  <c r="K30" i="1"/>
  <c r="L30" i="1"/>
  <c r="M30" i="1"/>
  <c r="C30" i="1"/>
  <c r="O31" i="1" l="1"/>
  <c r="K21" i="3"/>
  <c r="F14" i="3"/>
  <c r="G14" i="4" l="1"/>
  <c r="G32" i="4" s="1"/>
  <c r="F14" i="4"/>
  <c r="F32" i="4" s="1"/>
  <c r="E14" i="4"/>
  <c r="D14" i="4"/>
  <c r="D28" i="1" l="1"/>
  <c r="K28" i="1"/>
  <c r="L28" i="1"/>
  <c r="M28" i="1"/>
  <c r="N28" i="1"/>
  <c r="D26" i="1"/>
  <c r="E26" i="1"/>
  <c r="F26" i="1"/>
  <c r="G26" i="1"/>
  <c r="O26" i="1"/>
  <c r="I26" i="1"/>
  <c r="J26" i="1"/>
  <c r="K26" i="1"/>
  <c r="L26" i="1"/>
  <c r="M26" i="1"/>
  <c r="N26" i="1"/>
  <c r="C26" i="1"/>
  <c r="E25" i="1"/>
  <c r="E27" i="1" s="1"/>
  <c r="G25" i="1"/>
  <c r="I25" i="1"/>
  <c r="J25" i="1"/>
  <c r="K25" i="1"/>
  <c r="L25" i="1"/>
  <c r="M25" i="1"/>
  <c r="N25" i="1"/>
  <c r="D24" i="1"/>
  <c r="E24" i="1"/>
  <c r="F24" i="1"/>
  <c r="G24" i="1"/>
  <c r="H24" i="1"/>
  <c r="O24" i="1" s="1"/>
  <c r="I24" i="1"/>
  <c r="J24" i="1"/>
  <c r="K24" i="1"/>
  <c r="L24" i="1"/>
  <c r="M24" i="1"/>
  <c r="N24" i="1"/>
  <c r="D23" i="1"/>
  <c r="D27" i="1" s="1"/>
  <c r="E23" i="1"/>
  <c r="F23" i="1"/>
  <c r="G23" i="1"/>
  <c r="H23" i="1"/>
  <c r="I23" i="1"/>
  <c r="J23" i="1"/>
  <c r="K23" i="1"/>
  <c r="L23" i="1"/>
  <c r="M23" i="1"/>
  <c r="N23" i="1"/>
  <c r="D17" i="1"/>
  <c r="E17" i="1"/>
  <c r="F17" i="1"/>
  <c r="G17" i="1"/>
  <c r="H17" i="1"/>
  <c r="O17" i="1" s="1"/>
  <c r="I17" i="1"/>
  <c r="J17" i="1"/>
  <c r="K17" i="1"/>
  <c r="L17" i="1"/>
  <c r="M17" i="1"/>
  <c r="N17" i="1"/>
  <c r="C17" i="1"/>
  <c r="D20" i="1"/>
  <c r="E20" i="1"/>
  <c r="F20" i="1"/>
  <c r="G20" i="1"/>
  <c r="H20" i="1"/>
  <c r="O20" i="1" s="1"/>
  <c r="I20" i="1"/>
  <c r="J20" i="1"/>
  <c r="K20" i="1"/>
  <c r="L20" i="1"/>
  <c r="M20" i="1"/>
  <c r="N20" i="1"/>
  <c r="C20" i="1"/>
  <c r="F27" i="1" l="1"/>
  <c r="P27" i="1" s="1"/>
  <c r="P24" i="1"/>
  <c r="O25" i="1"/>
  <c r="P25" i="1"/>
  <c r="O23" i="1"/>
  <c r="H27" i="1"/>
  <c r="G27" i="1"/>
  <c r="G32" i="3"/>
  <c r="G32" i="2"/>
  <c r="F32" i="2"/>
  <c r="E14" i="3"/>
  <c r="G14" i="3"/>
  <c r="D14" i="3"/>
  <c r="E14" i="2"/>
  <c r="F14" i="2"/>
  <c r="G14" i="2"/>
  <c r="D14" i="2"/>
  <c r="O27" i="1" l="1"/>
  <c r="D14" i="1"/>
  <c r="E14" i="1"/>
  <c r="G14" i="1"/>
  <c r="H14" i="1"/>
  <c r="O14" i="1" s="1"/>
  <c r="I14" i="1"/>
  <c r="J14" i="1"/>
  <c r="K14" i="1"/>
  <c r="L14" i="1"/>
  <c r="M14" i="1"/>
  <c r="N14" i="1"/>
  <c r="C14" i="1"/>
  <c r="C29" i="1" s="1"/>
  <c r="D11" i="1"/>
  <c r="E11" i="1"/>
  <c r="E29" i="1" s="1"/>
  <c r="F11" i="1"/>
  <c r="G11" i="1"/>
  <c r="H11" i="1"/>
  <c r="I11" i="1"/>
  <c r="J11" i="1"/>
  <c r="K11" i="1"/>
  <c r="L11" i="1"/>
  <c r="M11" i="1"/>
  <c r="N11" i="1"/>
  <c r="C11" i="1"/>
  <c r="D5" i="1"/>
  <c r="E5" i="1"/>
  <c r="F5" i="1"/>
  <c r="G5" i="1"/>
  <c r="H5" i="1"/>
  <c r="I5" i="1"/>
  <c r="J5" i="1"/>
  <c r="K5" i="1"/>
  <c r="L5" i="1"/>
  <c r="M5" i="1"/>
  <c r="N5" i="1"/>
  <c r="C5" i="1"/>
  <c r="O5" i="1" l="1"/>
  <c r="I29" i="1"/>
  <c r="O29" i="1" s="1"/>
  <c r="G29" i="1"/>
  <c r="O11" i="1"/>
  <c r="F29" i="1"/>
  <c r="D8" i="1"/>
  <c r="E8" i="1"/>
  <c r="E28" i="1" s="1"/>
  <c r="F8" i="1"/>
  <c r="G8" i="1"/>
  <c r="H8" i="1"/>
  <c r="I8" i="1"/>
  <c r="I28" i="1" s="1"/>
  <c r="J8" i="1"/>
  <c r="J28" i="1" s="1"/>
  <c r="K8" i="1"/>
  <c r="L8" i="1"/>
  <c r="M8" i="1"/>
  <c r="N8" i="1"/>
  <c r="G33" i="1"/>
  <c r="H33" i="1" s="1"/>
  <c r="I33" i="1" s="1"/>
  <c r="J33" i="1" s="1"/>
  <c r="K33" i="1" s="1"/>
  <c r="L33" i="1" s="1"/>
  <c r="M33" i="1" s="1"/>
  <c r="N33" i="1" s="1"/>
  <c r="O33" i="1" s="1"/>
  <c r="O3" i="1"/>
  <c r="H28" i="1" l="1"/>
  <c r="O28" i="1" s="1"/>
  <c r="O8" i="1"/>
</calcChain>
</file>

<file path=xl/sharedStrings.xml><?xml version="1.0" encoding="utf-8"?>
<sst xmlns="http://schemas.openxmlformats.org/spreadsheetml/2006/main" count="1508" uniqueCount="145">
  <si>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</si>
  <si>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</si>
  <si>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</si>
  <si>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</si>
  <si>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</si>
  <si>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</si>
  <si>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</si>
  <si>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</si>
  <si>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</si>
  <si>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</si>
  <si>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</si>
  <si>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</si>
  <si>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</t>
  </si>
  <si>
    <t>Доходы от Д/престарелых</t>
  </si>
  <si>
    <t>Джураева Н.С-ГЗен.руб.</t>
  </si>
  <si>
    <t>Итог</t>
  </si>
  <si>
    <t>Количество обслуживаемых</t>
  </si>
  <si>
    <t>койко-дни</t>
  </si>
  <si>
    <t>Соц. услуги на дому</t>
  </si>
  <si>
    <t>осталось</t>
  </si>
  <si>
    <t>выполнение</t>
  </si>
  <si>
    <t>на дому плюс</t>
  </si>
  <si>
    <t>минус</t>
  </si>
  <si>
    <t>Отчет о поступлении доходов от платных услуг</t>
  </si>
  <si>
    <t>ГКУСОН АО " Комплексный центр социального обслуживания населения Лиманский район "</t>
  </si>
  <si>
    <t>наименование учреждения</t>
  </si>
  <si>
    <t>Наименование услуг</t>
  </si>
  <si>
    <t>Ед. изм.</t>
  </si>
  <si>
    <t>Количество услуг</t>
  </si>
  <si>
    <t>Сумма (руб.)</t>
  </si>
  <si>
    <t>Нормативно-правовой документ                                                                          (№, дата)</t>
  </si>
  <si>
    <t>отчётный месяц</t>
  </si>
  <si>
    <t>с начала года</t>
  </si>
  <si>
    <t>А</t>
  </si>
  <si>
    <t xml:space="preserve">Социальные услуги в стационарной форме социального обслуживания </t>
  </si>
  <si>
    <t>обслуживаемых (чел.)</t>
  </si>
  <si>
    <t>услуг</t>
  </si>
  <si>
    <t>Платные услуги населению.</t>
  </si>
  <si>
    <t xml:space="preserve">Итого: </t>
  </si>
  <si>
    <t>Х</t>
  </si>
  <si>
    <t>Справочно:
натуральная спонсорская помощь</t>
  </si>
  <si>
    <t>руб.</t>
  </si>
  <si>
    <t>X</t>
  </si>
  <si>
    <t>Директор                                  __________________________________________________________________________________</t>
  </si>
  <si>
    <t>Асиченко О.А.</t>
  </si>
  <si>
    <t xml:space="preserve">                                                                                                                     (ФИО, подпись)                   </t>
  </si>
  <si>
    <t>Начальник бюджетно- финансового                   __________________________________________________________________________________</t>
  </si>
  <si>
    <t>Сайфутдинова Л.В.</t>
  </si>
  <si>
    <t>отдела-главный бухгалтер                                                         (ФИО, подпись)</t>
  </si>
  <si>
    <t>лимит20г</t>
  </si>
  <si>
    <t>Доходы от платных услуг за 2020 г</t>
  </si>
  <si>
    <t>Платные услуги 1 отд</t>
  </si>
  <si>
    <t>Платные услуги 2 отд.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</si>
  <si>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</si>
  <si>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</si>
  <si>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</si>
  <si>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</si>
  <si>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</si>
  <si>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</si>
  <si>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</si>
  <si>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</si>
  <si>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</si>
  <si>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Оказание помощи в написании писем</t>
  </si>
  <si>
    <t xml:space="preserve">Оттаивание холодильника, его мытье внутри, снаружи </t>
  </si>
  <si>
    <t>Мытье люстр, подвесок, бра, торшеров, плафонов</t>
  </si>
  <si>
    <t xml:space="preserve">Мытье стен, дверей в квартире (доме) </t>
  </si>
  <si>
    <t>Мытье мебели, полов</t>
  </si>
  <si>
    <t xml:space="preserve">Очистка от пыли ковров, ковровых дорожек, гардин, портьер </t>
  </si>
  <si>
    <t xml:space="preserve">Мытье отопительных батарей </t>
  </si>
  <si>
    <t>Мытье (чистка) раковины</t>
  </si>
  <si>
    <t>Мытье (чистка) ванны</t>
  </si>
  <si>
    <t>к)</t>
  </si>
  <si>
    <t xml:space="preserve">Мытье (чистка) унитаза </t>
  </si>
  <si>
    <t>л)</t>
  </si>
  <si>
    <t xml:space="preserve">Мытье (чистка) газовой плиты </t>
  </si>
  <si>
    <t>м)</t>
  </si>
  <si>
    <t>Вынос мусора с любого этажа</t>
  </si>
  <si>
    <t>н)</t>
  </si>
  <si>
    <t xml:space="preserve">Стирка белья машинная на дому у заказчика </t>
  </si>
  <si>
    <t>о)</t>
  </si>
  <si>
    <t>Глажение белья на дому  у заказчика</t>
  </si>
  <si>
    <t>п)</t>
  </si>
  <si>
    <t xml:space="preserve">Мытье окон.стекол с протиркой подокон, оконн.переплетов </t>
  </si>
  <si>
    <t>р)</t>
  </si>
  <si>
    <t>Содействие в организации предоставления услуг предприятиями торговли, коммунально-бытового обслуживания, связи</t>
  </si>
  <si>
    <t>с)</t>
  </si>
  <si>
    <t>Парикмахерские услуги</t>
  </si>
  <si>
    <r>
      <t>И</t>
    </r>
    <r>
      <rPr>
        <sz val="9"/>
        <rFont val="Cambria"/>
        <family val="1"/>
        <charset val="204"/>
      </rPr>
      <t>сполнитель : Никульцева Р.Р.</t>
    </r>
  </si>
  <si>
    <t>тел. 8(851)4721180</t>
  </si>
  <si>
    <t>Итого дополнительных услуг (шт.)</t>
  </si>
  <si>
    <t>Гарантированные(руб.)</t>
  </si>
  <si>
    <t>Дополнительные(руб.)</t>
  </si>
  <si>
    <t>Гарантированные(шт.)</t>
  </si>
  <si>
    <t>Дополнительные(шт.)</t>
  </si>
  <si>
    <t>Социальные услуги в форме социального обслуживания на дому (бесплатные)</t>
  </si>
  <si>
    <t>"04" февраля   2020 г.</t>
  </si>
  <si>
    <t>отдела-главный бухгалтер                                                                                  (ФИО, подпись)</t>
  </si>
  <si>
    <t>на Январь 2020год</t>
  </si>
  <si>
    <t>Постановления Правительства АО от 28.12.2019г №569-П</t>
  </si>
  <si>
    <t>за Февраль 2020год</t>
  </si>
  <si>
    <t>отдел №1 Смолянинова В.В.  Услуги бесплатные (шт)</t>
  </si>
  <si>
    <t>отдел №2 Горяева В.Б. услуги бесплатные (шт)</t>
  </si>
  <si>
    <t>Количество услуг 1отд</t>
  </si>
  <si>
    <t>Количество услуг 2отд</t>
  </si>
  <si>
    <t>Итого гарантированных услуг (шт.)</t>
  </si>
  <si>
    <t>Итого гарантированных услуг (руб.)</t>
  </si>
  <si>
    <t>Итого дополнительных услуг (руб.)</t>
  </si>
  <si>
    <t>Бесплатные всего (шт)</t>
  </si>
  <si>
    <t>за Март 2020год</t>
  </si>
  <si>
    <t>"06" апреля   2020 г.</t>
  </si>
  <si>
    <r>
      <t>И</t>
    </r>
    <r>
      <rPr>
        <sz val="9"/>
        <rFont val="Cambria"/>
        <family val="1"/>
        <charset val="204"/>
      </rPr>
      <t>сполнитель : Бодашева О.Н.</t>
    </r>
  </si>
  <si>
    <t>касса</t>
  </si>
  <si>
    <t>87.30</t>
  </si>
  <si>
    <t>88.10</t>
  </si>
  <si>
    <t>факт</t>
  </si>
  <si>
    <t>март</t>
  </si>
  <si>
    <t>за Апрель 2020год</t>
  </si>
  <si>
    <t>пройдут за апр</t>
  </si>
  <si>
    <t>"12" мая   2020 г.</t>
  </si>
  <si>
    <t>за Май 2020год</t>
  </si>
  <si>
    <t>"04" марта   2020 г.</t>
  </si>
  <si>
    <t>"8" июня   2020 г.</t>
  </si>
  <si>
    <t>за Июнь 2020год</t>
  </si>
  <si>
    <r>
      <t>И</t>
    </r>
    <r>
      <rPr>
        <sz val="9"/>
        <rFont val="Times New Roman"/>
        <family val="1"/>
        <charset val="204"/>
      </rPr>
      <t>сполнитель : Бодашева О.Н.</t>
    </r>
  </si>
  <si>
    <t>"30" июня   2020 г.</t>
  </si>
  <si>
    <t>за Июль 2020год</t>
  </si>
  <si>
    <t>"31" июля   2020 г.</t>
  </si>
  <si>
    <t>за Август 2020год</t>
  </si>
  <si>
    <t>"31" августа  2020 г.</t>
  </si>
  <si>
    <t>за Сентябрь 2020год</t>
  </si>
  <si>
    <t>"01" октября  2020 г.</t>
  </si>
  <si>
    <t>за Октябрь 2020год</t>
  </si>
  <si>
    <t>итого гарантированных и дополнительных</t>
  </si>
  <si>
    <t>"09" ноября  2020 г.</t>
  </si>
  <si>
    <t>Заместитель директора                                  __________________________________________________________________________________</t>
  </si>
  <si>
    <t>Витошнова Н.В.</t>
  </si>
  <si>
    <t>за Ноябрь 2020год</t>
  </si>
  <si>
    <t>"08" декабря  2020 г.</t>
  </si>
  <si>
    <t>декабрь</t>
  </si>
  <si>
    <t>за Декабрь 2020год</t>
  </si>
  <si>
    <t>"30" декабря  2020 г.</t>
  </si>
  <si>
    <t>Директор</t>
  </si>
  <si>
    <t>О.А.Асиченко</t>
  </si>
  <si>
    <t xml:space="preserve">Начальник бюджетно- финансового                  </t>
  </si>
  <si>
    <t xml:space="preserve">Л.В.Сайфутдинова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</si>
</sst>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mbria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Cambri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vertical="top"/>
    </xf>
  </cellStyleXfs>
  <cellXfs count="216">
    <xf numFmtId="0" fontId="0" fillId="0" borderId="0" xfId="0"/>
    <xf numFmtId="0" fontId="0" fillId="0" borderId="0" xfId="0" applyFont="1"/>
    <xf numFmtId="164" fontId="0" fillId="0" borderId="0" xfId="1" applyFont="1"/>
    <xf numFmtId="0" fontId="2" fillId="0" borderId="0" xfId="0" applyFont="1"/>
    <xf numFmtId="0" fontId="0" fillId="0" borderId="1" xfId="0" applyFont="1" applyBorder="1"/>
    <xf numFmtId="0" fontId="0" fillId="0" borderId="1" xfId="0" applyBorder="1"/>
    <xf numFmtId="164" fontId="0" fillId="0" borderId="1" xfId="1" applyFont="1" applyBorder="1"/>
    <xf numFmtId="0" fontId="0" fillId="0" borderId="0" xfId="0" applyFont="1" applyBorder="1"/>
    <xf numFmtId="0" fontId="3" fillId="0" borderId="1" xfId="0" applyFont="1" applyBorder="1"/>
    <xf numFmtId="164" fontId="0" fillId="2" borderId="1" xfId="1" applyFont="1" applyFill="1" applyBorder="1"/>
    <xf numFmtId="4" fontId="0" fillId="0" borderId="1" xfId="0" applyNumberFormat="1" applyFont="1" applyBorder="1"/>
    <xf numFmtId="0" fontId="0" fillId="0" borderId="0" xfId="0" applyBorder="1"/>
    <xf numFmtId="4" fontId="0" fillId="0" borderId="1" xfId="0" applyNumberFormat="1" applyBorder="1"/>
    <xf numFmtId="0" fontId="0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ont="1" applyFill="1" applyBorder="1"/>
    <xf numFmtId="4" fontId="4" fillId="3" borderId="1" xfId="1" applyNumberFormat="1" applyFont="1" applyFill="1" applyBorder="1"/>
    <xf numFmtId="0" fontId="0" fillId="0" borderId="0" xfId="0" applyFill="1" applyBorder="1"/>
    <xf numFmtId="4" fontId="0" fillId="0" borderId="1" xfId="0" applyNumberFormat="1" applyFont="1" applyFill="1" applyBorder="1"/>
    <xf numFmtId="0" fontId="0" fillId="0" borderId="1" xfId="0" applyBorder="1" applyAlignment="1">
      <alignment wrapText="1"/>
    </xf>
    <xf numFmtId="4" fontId="0" fillId="0" borderId="0" xfId="0" applyNumberFormat="1" applyFont="1"/>
    <xf numFmtId="43" fontId="0" fillId="0" borderId="0" xfId="0" applyNumberFormat="1" applyFont="1"/>
    <xf numFmtId="10" fontId="0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  <xf numFmtId="4" fontId="0" fillId="5" borderId="1" xfId="0" applyNumberFormat="1" applyFont="1" applyFill="1" applyBorder="1"/>
    <xf numFmtId="0" fontId="3" fillId="0" borderId="1" xfId="0" applyFont="1" applyFill="1" applyBorder="1"/>
    <xf numFmtId="2" fontId="0" fillId="0" borderId="1" xfId="0" applyNumberFormat="1" applyFont="1" applyBorder="1"/>
    <xf numFmtId="9" fontId="0" fillId="0" borderId="1" xfId="1" applyNumberFormat="1" applyFont="1" applyBorder="1"/>
    <xf numFmtId="43" fontId="0" fillId="0" borderId="1" xfId="0" applyNumberFormat="1" applyFont="1" applyBorder="1"/>
    <xf numFmtId="0" fontId="0" fillId="0" borderId="1" xfId="0" applyFont="1" applyFill="1" applyBorder="1"/>
    <xf numFmtId="165" fontId="0" fillId="0" borderId="1" xfId="1" applyNumberFormat="1" applyFont="1" applyBorder="1"/>
    <xf numFmtId="0" fontId="3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top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0" fillId="4" borderId="1" xfId="0" applyFont="1" applyFill="1" applyBorder="1"/>
    <xf numFmtId="0" fontId="0" fillId="5" borderId="1" xfId="0" applyFill="1" applyBorder="1" applyAlignment="1">
      <alignment wrapText="1"/>
    </xf>
    <xf numFmtId="4" fontId="3" fillId="5" borderId="1" xfId="0" applyNumberFormat="1" applyFont="1" applyFill="1" applyBorder="1"/>
    <xf numFmtId="0" fontId="25" fillId="3" borderId="1" xfId="0" applyFont="1" applyFill="1" applyBorder="1" applyAlignment="1">
      <alignment wrapText="1"/>
    </xf>
    <xf numFmtId="4" fontId="25" fillId="3" borderId="1" xfId="0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5" fillId="3" borderId="1" xfId="0" applyFont="1" applyFill="1" applyBorder="1"/>
    <xf numFmtId="0" fontId="25" fillId="0" borderId="0" xfId="0" applyFont="1" applyBorder="1"/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Border="1"/>
    <xf numFmtId="4" fontId="12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6" borderId="1" xfId="0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1" xfId="0" applyFont="1" applyFill="1" applyBorder="1"/>
    <xf numFmtId="4" fontId="0" fillId="6" borderId="1" xfId="0" applyNumberFormat="1" applyFont="1" applyFill="1" applyBorder="1"/>
    <xf numFmtId="0" fontId="0" fillId="6" borderId="1" xfId="0" applyFill="1" applyBorder="1"/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" fontId="0" fillId="0" borderId="1" xfId="0" applyNumberFormat="1" applyFont="1" applyBorder="1"/>
    <xf numFmtId="2" fontId="24" fillId="0" borderId="0" xfId="0" applyNumberFormat="1" applyFont="1"/>
    <xf numFmtId="2" fontId="25" fillId="0" borderId="0" xfId="0" applyNumberFormat="1" applyFont="1"/>
    <xf numFmtId="4" fontId="25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0" fillId="0" borderId="0" xfId="0" applyNumberFormat="1" applyFill="1" applyBorder="1"/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25" fillId="0" borderId="0" xfId="0" applyNumberFormat="1" applyFont="1" applyFill="1" applyBorder="1"/>
    <xf numFmtId="4" fontId="7" fillId="0" borderId="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" fontId="30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0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18" xfId="0" applyFont="1" applyFill="1" applyBorder="1"/>
    <xf numFmtId="2" fontId="0" fillId="0" borderId="1" xfId="0" applyNumberFormat="1" applyBorder="1"/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31" fillId="3" borderId="1" xfId="0" applyNumberFormat="1" applyFont="1" applyFill="1" applyBorder="1"/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0" fillId="0" borderId="19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opLeftCell="A13" workbookViewId="0">
      <selection activeCell="Q30" sqref="Q30"/>
    </sheetView>
  </sheetViews>
  <sheetFormatPr defaultColWidth="9.140625" defaultRowHeight="15" x14ac:dyDescent="0.25"/>
  <cols>
    <col min="1" max="2" width="25" style="1" customWidth="1"/>
    <col min="3" max="3" width="10.140625" style="1" customWidth="1"/>
    <col min="4" max="4" width="11.5703125" style="1" customWidth="1"/>
    <col min="5" max="5" width="10.5703125" style="1" customWidth="1"/>
    <col min="6" max="6" width="14.140625" style="1" customWidth="1"/>
    <col min="7" max="7" width="11.85546875" style="1" customWidth="1"/>
    <col min="8" max="8" width="10.5703125" style="1" customWidth="1"/>
    <col min="9" max="9" width="13.140625" style="1" customWidth="1"/>
    <col min="10" max="10" width="10.7109375" style="1" customWidth="1"/>
    <col min="11" max="11" width="11.28515625" style="1" customWidth="1"/>
    <col min="12" max="12" width="11" style="1" customWidth="1"/>
    <col min="13" max="13" width="12.140625" style="1" customWidth="1"/>
    <col min="14" max="14" width="11.140625" style="1" customWidth="1"/>
    <col min="15" max="15" width="15.42578125" style="2" customWidth="1"/>
    <col min="16" max="16" width="12.5703125" style="1" customWidth="1"/>
    <col min="17" max="17" width="13.42578125" style="3" customWidth="1"/>
    <col min="18" max="18" width="9.140625" style="3"/>
    <col min="19" max="16384" width="9.140625" style="1"/>
  </cols>
  <sheetData>
    <row r="1" spans="1:18" ht="12.75" customHeight="1" x14ac:dyDescent="0.25">
      <c r="A1" s="35"/>
      <c r="B1" s="35"/>
      <c r="C1" s="4"/>
      <c r="D1" s="4"/>
      <c r="E1" s="8" t="s">
        <v>50</v>
      </c>
      <c r="F1" s="4"/>
      <c r="G1" s="4"/>
      <c r="H1" s="4"/>
      <c r="I1" s="4"/>
      <c r="J1" s="4"/>
      <c r="K1" s="4"/>
      <c r="L1" s="4"/>
      <c r="M1" s="4"/>
      <c r="N1" s="4"/>
      <c r="O1" s="6"/>
    </row>
    <row r="2" spans="1:18" x14ac:dyDescent="0.25">
      <c r="A2" s="4"/>
      <c r="B2" s="141">
        <v>43800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6" t="s">
        <v>12</v>
      </c>
      <c r="P2" s="7"/>
    </row>
    <row r="3" spans="1:18" ht="26.25" x14ac:dyDescent="0.25">
      <c r="A3" s="41" t="s">
        <v>13</v>
      </c>
      <c r="B3" s="4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>
        <f>SUM(C3:N3)</f>
        <v>0</v>
      </c>
      <c r="P3" s="7"/>
    </row>
    <row r="4" spans="1:18" x14ac:dyDescent="0.25">
      <c r="A4" s="5" t="s">
        <v>14</v>
      </c>
      <c r="B4" s="5">
        <v>327553.53000000003</v>
      </c>
      <c r="C4" s="10">
        <v>337432.23</v>
      </c>
      <c r="D4" s="10">
        <v>321670.32</v>
      </c>
      <c r="E4" s="10">
        <v>303731.42</v>
      </c>
      <c r="F4" s="10">
        <v>284096.52</v>
      </c>
      <c r="G4" s="10">
        <v>307725.2</v>
      </c>
      <c r="H4" s="10">
        <v>288443.09999999998</v>
      </c>
      <c r="I4" s="10">
        <v>333011.17</v>
      </c>
      <c r="J4" s="10"/>
      <c r="K4" s="12"/>
      <c r="L4" s="10"/>
      <c r="M4" s="10"/>
      <c r="N4" s="10"/>
      <c r="O4" s="16">
        <f>SUM(B4:N4)</f>
        <v>2503663.4899999998</v>
      </c>
      <c r="P4" s="11"/>
    </row>
    <row r="5" spans="1:18" x14ac:dyDescent="0.25">
      <c r="A5" s="13" t="s">
        <v>15</v>
      </c>
      <c r="B5" s="14">
        <f>B4</f>
        <v>327553.53000000003</v>
      </c>
      <c r="C5" s="14">
        <f>C4</f>
        <v>337432.23</v>
      </c>
      <c r="D5" s="14">
        <f t="shared" ref="D5:N5" si="0">D4</f>
        <v>321670.32</v>
      </c>
      <c r="E5" s="14">
        <f t="shared" si="0"/>
        <v>303731.42</v>
      </c>
      <c r="F5" s="14">
        <f t="shared" si="0"/>
        <v>284096.52</v>
      </c>
      <c r="G5" s="14">
        <f t="shared" si="0"/>
        <v>307725.2</v>
      </c>
      <c r="H5" s="14">
        <f t="shared" si="0"/>
        <v>288443.09999999998</v>
      </c>
      <c r="I5" s="14">
        <f t="shared" si="0"/>
        <v>333011.17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6">
        <f t="shared" ref="O5:O28" si="1">SUM(B5:N5)</f>
        <v>2503663.4899999998</v>
      </c>
      <c r="P5" s="11"/>
    </row>
    <row r="6" spans="1:18" ht="30" x14ac:dyDescent="0.25">
      <c r="A6" s="31" t="s">
        <v>16</v>
      </c>
      <c r="B6" s="31"/>
      <c r="C6" s="15">
        <v>44</v>
      </c>
      <c r="D6" s="15">
        <v>43</v>
      </c>
      <c r="E6" s="15">
        <v>43</v>
      </c>
      <c r="F6" s="15">
        <v>43</v>
      </c>
      <c r="G6" s="15">
        <v>44</v>
      </c>
      <c r="H6" s="15"/>
      <c r="I6" s="15"/>
      <c r="J6" s="15"/>
      <c r="K6" s="15"/>
      <c r="L6" s="15"/>
      <c r="M6" s="15"/>
      <c r="N6" s="15"/>
      <c r="O6" s="16">
        <f t="shared" si="1"/>
        <v>217</v>
      </c>
      <c r="P6" s="17"/>
    </row>
    <row r="7" spans="1:18" ht="25.5" customHeight="1" x14ac:dyDescent="0.25">
      <c r="A7" s="32" t="s">
        <v>17</v>
      </c>
      <c r="B7" s="32"/>
      <c r="C7" s="33">
        <v>1336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6">
        <f t="shared" si="1"/>
        <v>1336</v>
      </c>
      <c r="P7" s="11"/>
    </row>
    <row r="8" spans="1:18" ht="18.75" customHeight="1" x14ac:dyDescent="0.25">
      <c r="A8" s="8" t="s">
        <v>18</v>
      </c>
      <c r="B8" s="8"/>
      <c r="C8" s="18">
        <f>C9+C10</f>
        <v>1355</v>
      </c>
      <c r="D8" s="18">
        <f t="shared" ref="D8:N8" si="2">D9+D10</f>
        <v>1375</v>
      </c>
      <c r="E8" s="18">
        <f t="shared" si="2"/>
        <v>1459</v>
      </c>
      <c r="F8" s="18">
        <f t="shared" si="2"/>
        <v>1487</v>
      </c>
      <c r="G8" s="18">
        <f t="shared" si="2"/>
        <v>1492</v>
      </c>
      <c r="H8" s="18">
        <f t="shared" si="2"/>
        <v>1448</v>
      </c>
      <c r="I8" s="18">
        <f t="shared" si="2"/>
        <v>1430</v>
      </c>
      <c r="J8" s="18">
        <f t="shared" si="2"/>
        <v>1416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6">
        <f t="shared" si="1"/>
        <v>11462</v>
      </c>
      <c r="P8" s="11"/>
    </row>
    <row r="9" spans="1:18" ht="45" x14ac:dyDescent="0.25">
      <c r="A9" s="19" t="s">
        <v>100</v>
      </c>
      <c r="B9" s="19"/>
      <c r="C9" s="10">
        <v>810</v>
      </c>
      <c r="D9" s="10">
        <v>811</v>
      </c>
      <c r="E9" s="10">
        <v>897</v>
      </c>
      <c r="F9" s="10">
        <v>948</v>
      </c>
      <c r="G9" s="10">
        <v>935</v>
      </c>
      <c r="H9" s="10">
        <v>910</v>
      </c>
      <c r="I9" s="133">
        <v>904</v>
      </c>
      <c r="J9" s="133">
        <v>867</v>
      </c>
      <c r="K9" s="10"/>
      <c r="L9" s="10"/>
      <c r="M9" s="10"/>
      <c r="N9" s="10"/>
      <c r="O9" s="16">
        <f t="shared" si="1"/>
        <v>7082</v>
      </c>
      <c r="P9" s="11"/>
    </row>
    <row r="10" spans="1:18" ht="29.25" customHeight="1" x14ac:dyDescent="0.25">
      <c r="A10" s="19" t="s">
        <v>101</v>
      </c>
      <c r="B10" s="19"/>
      <c r="C10" s="10">
        <v>545</v>
      </c>
      <c r="D10" s="10">
        <v>564</v>
      </c>
      <c r="E10" s="10">
        <v>562</v>
      </c>
      <c r="F10" s="10">
        <v>539</v>
      </c>
      <c r="G10" s="10">
        <v>557</v>
      </c>
      <c r="H10" s="10">
        <v>538</v>
      </c>
      <c r="I10" s="10">
        <v>526</v>
      </c>
      <c r="J10" s="10">
        <v>549</v>
      </c>
      <c r="K10" s="10"/>
      <c r="L10" s="10"/>
      <c r="M10" s="10"/>
      <c r="N10" s="10"/>
      <c r="O10" s="16">
        <f t="shared" si="1"/>
        <v>4380</v>
      </c>
      <c r="P10" s="11"/>
    </row>
    <row r="11" spans="1:18" s="65" customFormat="1" x14ac:dyDescent="0.25">
      <c r="A11" s="75" t="s">
        <v>51</v>
      </c>
      <c r="B11" s="75">
        <f>B12+B13</f>
        <v>105438</v>
      </c>
      <c r="C11" s="72">
        <f>C12+C13</f>
        <v>115538</v>
      </c>
      <c r="D11" s="72">
        <f t="shared" ref="D11:N11" si="3">D12+D13</f>
        <v>113994</v>
      </c>
      <c r="E11" s="72">
        <f t="shared" si="3"/>
        <v>117228</v>
      </c>
      <c r="F11" s="72">
        <f t="shared" si="3"/>
        <v>118282</v>
      </c>
      <c r="G11" s="72">
        <f t="shared" si="3"/>
        <v>119302</v>
      </c>
      <c r="H11" s="72">
        <f t="shared" si="3"/>
        <v>116589</v>
      </c>
      <c r="I11" s="72">
        <f t="shared" si="3"/>
        <v>0</v>
      </c>
      <c r="J11" s="72">
        <f t="shared" si="3"/>
        <v>0</v>
      </c>
      <c r="K11" s="72">
        <f t="shared" si="3"/>
        <v>0</v>
      </c>
      <c r="L11" s="72">
        <f t="shared" si="3"/>
        <v>0</v>
      </c>
      <c r="M11" s="72">
        <f t="shared" si="3"/>
        <v>0</v>
      </c>
      <c r="N11" s="72">
        <f t="shared" si="3"/>
        <v>0</v>
      </c>
      <c r="O11" s="16">
        <f t="shared" si="1"/>
        <v>806371</v>
      </c>
      <c r="P11" s="76"/>
      <c r="Q11" s="74"/>
      <c r="R11" s="74"/>
    </row>
    <row r="12" spans="1:18" x14ac:dyDescent="0.25">
      <c r="A12" s="13" t="s">
        <v>90</v>
      </c>
      <c r="B12" s="13">
        <v>25579</v>
      </c>
      <c r="C12" s="15">
        <v>35679</v>
      </c>
      <c r="D12" s="15">
        <v>34797</v>
      </c>
      <c r="E12" s="15">
        <v>35063</v>
      </c>
      <c r="F12" s="15">
        <v>34533</v>
      </c>
      <c r="G12" s="15">
        <v>34897</v>
      </c>
      <c r="H12" s="15">
        <v>34425</v>
      </c>
      <c r="I12" s="15"/>
      <c r="J12" s="15"/>
      <c r="K12" s="15"/>
      <c r="L12" s="15"/>
      <c r="M12" s="15"/>
      <c r="N12" s="15"/>
      <c r="O12" s="16">
        <f t="shared" si="1"/>
        <v>234973</v>
      </c>
      <c r="P12" s="11"/>
    </row>
    <row r="13" spans="1:18" x14ac:dyDescent="0.25">
      <c r="A13" s="13" t="s">
        <v>91</v>
      </c>
      <c r="B13" s="15">
        <v>79859</v>
      </c>
      <c r="C13" s="15">
        <v>79859</v>
      </c>
      <c r="D13" s="15">
        <v>79197</v>
      </c>
      <c r="E13" s="15">
        <v>82165</v>
      </c>
      <c r="F13" s="15">
        <v>83749</v>
      </c>
      <c r="G13" s="15">
        <v>84405</v>
      </c>
      <c r="H13" s="15">
        <v>82164</v>
      </c>
      <c r="I13" s="15"/>
      <c r="J13" s="15"/>
      <c r="K13" s="15"/>
      <c r="L13" s="15"/>
      <c r="M13" s="15"/>
      <c r="N13" s="15"/>
      <c r="O13" s="16">
        <f t="shared" si="1"/>
        <v>571398</v>
      </c>
      <c r="P13" s="11"/>
    </row>
    <row r="14" spans="1:18" s="65" customFormat="1" x14ac:dyDescent="0.25">
      <c r="A14" s="75" t="s">
        <v>52</v>
      </c>
      <c r="B14" s="75">
        <f>B15+B16</f>
        <v>113566</v>
      </c>
      <c r="C14" s="72">
        <f>C15+C16</f>
        <v>125633</v>
      </c>
      <c r="D14" s="72">
        <f t="shared" ref="D14:N14" si="4">D15+D16</f>
        <v>126874</v>
      </c>
      <c r="E14" s="72">
        <f t="shared" si="4"/>
        <v>126491</v>
      </c>
      <c r="F14" s="72">
        <f t="shared" si="4"/>
        <v>123792</v>
      </c>
      <c r="G14" s="72">
        <f t="shared" si="4"/>
        <v>122981</v>
      </c>
      <c r="H14" s="72">
        <f t="shared" si="4"/>
        <v>116897</v>
      </c>
      <c r="I14" s="72">
        <f t="shared" si="4"/>
        <v>0</v>
      </c>
      <c r="J14" s="72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2">
        <f t="shared" si="4"/>
        <v>0</v>
      </c>
      <c r="O14" s="16">
        <f t="shared" si="1"/>
        <v>856234</v>
      </c>
      <c r="P14" s="76" t="s">
        <v>115</v>
      </c>
      <c r="Q14" s="74"/>
      <c r="R14" s="74"/>
    </row>
    <row r="15" spans="1:18" x14ac:dyDescent="0.25">
      <c r="A15" s="13" t="s">
        <v>90</v>
      </c>
      <c r="B15" s="13">
        <v>27516</v>
      </c>
      <c r="C15" s="15">
        <v>39583</v>
      </c>
      <c r="D15" s="15">
        <v>39160</v>
      </c>
      <c r="E15" s="15">
        <v>39187</v>
      </c>
      <c r="F15" s="15">
        <v>38593</v>
      </c>
      <c r="G15" s="15">
        <v>38595</v>
      </c>
      <c r="H15" s="15">
        <v>36173</v>
      </c>
      <c r="I15" s="15"/>
      <c r="J15" s="15"/>
      <c r="K15" s="15"/>
      <c r="L15" s="15"/>
      <c r="M15" s="15"/>
      <c r="N15" s="15"/>
      <c r="O15" s="16">
        <f t="shared" si="1"/>
        <v>258807</v>
      </c>
      <c r="P15" s="11">
        <v>39939</v>
      </c>
    </row>
    <row r="16" spans="1:18" x14ac:dyDescent="0.25">
      <c r="A16" s="13" t="s">
        <v>91</v>
      </c>
      <c r="B16" s="15">
        <v>86050</v>
      </c>
      <c r="C16" s="15">
        <v>86050</v>
      </c>
      <c r="D16" s="15">
        <v>87714</v>
      </c>
      <c r="E16" s="15">
        <v>87304</v>
      </c>
      <c r="F16" s="15">
        <v>85199</v>
      </c>
      <c r="G16" s="15">
        <v>84386</v>
      </c>
      <c r="H16" s="15">
        <v>80724</v>
      </c>
      <c r="I16" s="15"/>
      <c r="J16" s="15"/>
      <c r="K16" s="15"/>
      <c r="L16" s="15"/>
      <c r="M16" s="15"/>
      <c r="N16" s="15"/>
      <c r="O16" s="16">
        <f t="shared" si="1"/>
        <v>597427</v>
      </c>
      <c r="P16" s="11"/>
    </row>
    <row r="17" spans="1:18" s="65" customFormat="1" x14ac:dyDescent="0.25">
      <c r="A17" s="75" t="s">
        <v>102</v>
      </c>
      <c r="B17" s="75"/>
      <c r="C17" s="72">
        <f>C18+C19</f>
        <v>3840</v>
      </c>
      <c r="D17" s="72">
        <f t="shared" ref="D17:N17" si="5">D18+D19</f>
        <v>3793</v>
      </c>
      <c r="E17" s="72">
        <f t="shared" si="5"/>
        <v>3908</v>
      </c>
      <c r="F17" s="72">
        <f t="shared" si="5"/>
        <v>4009</v>
      </c>
      <c r="G17" s="72">
        <f t="shared" si="5"/>
        <v>3919</v>
      </c>
      <c r="H17" s="72">
        <f t="shared" si="5"/>
        <v>3977</v>
      </c>
      <c r="I17" s="72">
        <f t="shared" si="5"/>
        <v>0</v>
      </c>
      <c r="J17" s="72">
        <f t="shared" si="5"/>
        <v>0</v>
      </c>
      <c r="K17" s="72">
        <f t="shared" si="5"/>
        <v>0</v>
      </c>
      <c r="L17" s="72">
        <f t="shared" si="5"/>
        <v>0</v>
      </c>
      <c r="M17" s="72">
        <f t="shared" si="5"/>
        <v>0</v>
      </c>
      <c r="N17" s="72">
        <f t="shared" si="5"/>
        <v>0</v>
      </c>
      <c r="O17" s="16">
        <f t="shared" si="1"/>
        <v>23446</v>
      </c>
      <c r="P17" s="76"/>
      <c r="Q17" s="74"/>
      <c r="R17" s="74"/>
    </row>
    <row r="18" spans="1:18" x14ac:dyDescent="0.25">
      <c r="A18" s="13" t="s">
        <v>92</v>
      </c>
      <c r="B18" s="13"/>
      <c r="C18" s="15">
        <v>838</v>
      </c>
      <c r="D18" s="15">
        <v>817</v>
      </c>
      <c r="E18" s="15">
        <v>823</v>
      </c>
      <c r="F18" s="15">
        <v>835</v>
      </c>
      <c r="G18" s="15">
        <v>792</v>
      </c>
      <c r="H18" s="15">
        <v>810</v>
      </c>
      <c r="I18" s="15"/>
      <c r="J18" s="15"/>
      <c r="K18" s="15"/>
      <c r="L18" s="15"/>
      <c r="M18" s="15"/>
      <c r="N18" s="15"/>
      <c r="O18" s="16">
        <f t="shared" si="1"/>
        <v>4915</v>
      </c>
      <c r="P18" s="11"/>
    </row>
    <row r="19" spans="1:18" x14ac:dyDescent="0.25">
      <c r="A19" s="13" t="s">
        <v>93</v>
      </c>
      <c r="B19" s="13"/>
      <c r="C19" s="15">
        <v>3002</v>
      </c>
      <c r="D19" s="15">
        <v>2976</v>
      </c>
      <c r="E19" s="15">
        <v>3085</v>
      </c>
      <c r="F19" s="15">
        <v>3174</v>
      </c>
      <c r="G19" s="15">
        <v>3127</v>
      </c>
      <c r="H19" s="15">
        <v>3167</v>
      </c>
      <c r="I19" s="15"/>
      <c r="J19" s="15"/>
      <c r="K19" s="15"/>
      <c r="L19" s="15"/>
      <c r="M19" s="15"/>
      <c r="N19" s="15"/>
      <c r="O19" s="16">
        <f t="shared" si="1"/>
        <v>18531</v>
      </c>
      <c r="P19" s="11"/>
    </row>
    <row r="20" spans="1:18" s="65" customFormat="1" ht="17.25" customHeight="1" x14ac:dyDescent="0.25">
      <c r="A20" s="71" t="s">
        <v>103</v>
      </c>
      <c r="B20" s="71"/>
      <c r="C20" s="14">
        <f>C21+C22</f>
        <v>4439</v>
      </c>
      <c r="D20" s="14">
        <f t="shared" ref="D20:N20" si="6">D21+D22</f>
        <v>4471</v>
      </c>
      <c r="E20" s="14">
        <f t="shared" si="6"/>
        <v>4512</v>
      </c>
      <c r="F20" s="14">
        <f t="shared" si="6"/>
        <v>4302</v>
      </c>
      <c r="G20" s="14">
        <f t="shared" si="6"/>
        <v>4339</v>
      </c>
      <c r="H20" s="14">
        <f t="shared" si="6"/>
        <v>4103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6">
        <f t="shared" si="1"/>
        <v>26166</v>
      </c>
      <c r="P20" s="73"/>
      <c r="Q20" s="74"/>
      <c r="R20" s="74"/>
    </row>
    <row r="21" spans="1:18" ht="15" customHeight="1" x14ac:dyDescent="0.25">
      <c r="A21" s="13" t="s">
        <v>92</v>
      </c>
      <c r="B21" s="13"/>
      <c r="C21" s="14">
        <v>979</v>
      </c>
      <c r="D21" s="15">
        <v>966</v>
      </c>
      <c r="E21" s="15">
        <v>982</v>
      </c>
      <c r="F21" s="15">
        <v>934</v>
      </c>
      <c r="G21" s="15">
        <v>951</v>
      </c>
      <c r="H21" s="15">
        <v>890</v>
      </c>
      <c r="I21" s="15"/>
      <c r="J21" s="15"/>
      <c r="K21" s="15"/>
      <c r="L21" s="15"/>
      <c r="M21" s="15"/>
      <c r="N21" s="15"/>
      <c r="O21" s="16">
        <f t="shared" si="1"/>
        <v>5702</v>
      </c>
      <c r="P21" s="17"/>
    </row>
    <row r="22" spans="1:18" ht="15.75" customHeight="1" x14ac:dyDescent="0.25">
      <c r="A22" s="13" t="s">
        <v>93</v>
      </c>
      <c r="B22" s="13"/>
      <c r="C22" s="14">
        <v>3460</v>
      </c>
      <c r="D22" s="15">
        <v>3505</v>
      </c>
      <c r="E22" s="15">
        <v>3530</v>
      </c>
      <c r="F22" s="15">
        <v>3368</v>
      </c>
      <c r="G22" s="15">
        <v>3388</v>
      </c>
      <c r="H22" s="15">
        <v>3213</v>
      </c>
      <c r="I22" s="15"/>
      <c r="J22" s="15"/>
      <c r="K22" s="15"/>
      <c r="L22" s="15"/>
      <c r="M22" s="15"/>
      <c r="N22" s="15"/>
      <c r="O22" s="16">
        <f t="shared" si="1"/>
        <v>20464</v>
      </c>
      <c r="P22" s="17"/>
    </row>
    <row r="23" spans="1:18" ht="29.25" customHeight="1" x14ac:dyDescent="0.25">
      <c r="A23" s="71" t="s">
        <v>105</v>
      </c>
      <c r="B23" s="14">
        <f>B12+B15</f>
        <v>53095</v>
      </c>
      <c r="C23" s="14">
        <f>C12+C15</f>
        <v>75262</v>
      </c>
      <c r="D23" s="14">
        <f t="shared" ref="D23:N23" si="7">D12+D15</f>
        <v>73957</v>
      </c>
      <c r="E23" s="14">
        <f t="shared" si="7"/>
        <v>74250</v>
      </c>
      <c r="F23" s="14">
        <f t="shared" si="7"/>
        <v>73126</v>
      </c>
      <c r="G23" s="14">
        <f t="shared" si="7"/>
        <v>73492</v>
      </c>
      <c r="H23" s="14">
        <f t="shared" si="7"/>
        <v>70598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6">
        <f t="shared" si="1"/>
        <v>493780</v>
      </c>
      <c r="P23" s="17"/>
    </row>
    <row r="24" spans="1:18" ht="29.25" customHeight="1" x14ac:dyDescent="0.25">
      <c r="A24" s="71" t="s">
        <v>104</v>
      </c>
      <c r="B24" s="71"/>
      <c r="C24" s="14">
        <f>C18+C21</f>
        <v>1817</v>
      </c>
      <c r="D24" s="14">
        <f t="shared" ref="D24:N24" si="8">D18+D21</f>
        <v>1783</v>
      </c>
      <c r="E24" s="14">
        <f t="shared" si="8"/>
        <v>1805</v>
      </c>
      <c r="F24" s="14">
        <f t="shared" si="8"/>
        <v>1769</v>
      </c>
      <c r="G24" s="14">
        <f t="shared" si="8"/>
        <v>1743</v>
      </c>
      <c r="H24" s="14">
        <f t="shared" si="8"/>
        <v>1700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6">
        <f t="shared" si="1"/>
        <v>10617</v>
      </c>
      <c r="P24" s="148">
        <f>B23+C23+D23+E23+F23+B25+C25+D25+E25+F25</f>
        <v>1186836</v>
      </c>
    </row>
    <row r="25" spans="1:18" ht="29.25" customHeight="1" x14ac:dyDescent="0.25">
      <c r="A25" s="71" t="s">
        <v>106</v>
      </c>
      <c r="B25" s="14">
        <f>B13+B16</f>
        <v>165909</v>
      </c>
      <c r="C25" s="14">
        <f>C13+C16</f>
        <v>165909</v>
      </c>
      <c r="D25" s="14">
        <f>D13+D16</f>
        <v>166911</v>
      </c>
      <c r="E25" s="14">
        <f t="shared" ref="E25:N25" si="9">E13+E16</f>
        <v>169469</v>
      </c>
      <c r="F25" s="14">
        <f>F13+F16</f>
        <v>168948</v>
      </c>
      <c r="G25" s="14">
        <f t="shared" si="9"/>
        <v>168791</v>
      </c>
      <c r="H25" s="14">
        <f>H13+H16</f>
        <v>162888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9"/>
        <v>0</v>
      </c>
      <c r="O25" s="16">
        <f t="shared" si="1"/>
        <v>1168825</v>
      </c>
      <c r="P25" s="148">
        <f>G23+G25</f>
        <v>242283</v>
      </c>
    </row>
    <row r="26" spans="1:18" s="65" customFormat="1" ht="33.75" customHeight="1" x14ac:dyDescent="0.25">
      <c r="A26" s="71" t="s">
        <v>89</v>
      </c>
      <c r="B26" s="71"/>
      <c r="C26" s="14">
        <f>C19+C22</f>
        <v>6462</v>
      </c>
      <c r="D26" s="14">
        <f t="shared" ref="D26:N26" si="10">D19+D22</f>
        <v>6481</v>
      </c>
      <c r="E26" s="14">
        <f t="shared" si="10"/>
        <v>6615</v>
      </c>
      <c r="F26" s="14">
        <f t="shared" si="10"/>
        <v>6542</v>
      </c>
      <c r="G26" s="14">
        <f t="shared" si="10"/>
        <v>6515</v>
      </c>
      <c r="H26" s="14">
        <f>H19+H22</f>
        <v>6380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6">
        <f t="shared" si="1"/>
        <v>38995</v>
      </c>
      <c r="P26" s="73"/>
      <c r="Q26" s="74"/>
      <c r="R26" s="74"/>
    </row>
    <row r="27" spans="1:18" s="65" customFormat="1" ht="23.25" customHeight="1" x14ac:dyDescent="0.25">
      <c r="A27" s="71"/>
      <c r="B27" s="14">
        <f>B23+B25</f>
        <v>219004</v>
      </c>
      <c r="C27" s="14">
        <f>C23+C25</f>
        <v>241171</v>
      </c>
      <c r="D27" s="14">
        <f t="shared" ref="D27:N27" si="11">D23+D25</f>
        <v>240868</v>
      </c>
      <c r="E27" s="14">
        <f>E23+E25</f>
        <v>243719</v>
      </c>
      <c r="F27" s="14">
        <f>F23+F25+F37</f>
        <v>260818</v>
      </c>
      <c r="G27" s="14">
        <f t="shared" si="11"/>
        <v>242283</v>
      </c>
      <c r="H27" s="14">
        <f t="shared" si="11"/>
        <v>233486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16">
        <f t="shared" si="1"/>
        <v>1681349</v>
      </c>
      <c r="P27" s="152">
        <f>B27+C27+D27+E27+F27</f>
        <v>1205580</v>
      </c>
      <c r="Q27" s="74"/>
      <c r="R27" s="74"/>
    </row>
    <row r="28" spans="1:18" ht="24.75" customHeight="1" x14ac:dyDescent="0.25">
      <c r="A28" s="69" t="s">
        <v>107</v>
      </c>
      <c r="B28" s="69"/>
      <c r="C28" s="70">
        <f>C8+C24</f>
        <v>3172</v>
      </c>
      <c r="D28" s="70">
        <f t="shared" ref="D28:N28" si="12">D8+D24</f>
        <v>3158</v>
      </c>
      <c r="E28" s="70">
        <f t="shared" si="12"/>
        <v>3264</v>
      </c>
      <c r="F28" s="70">
        <f>F8+F24</f>
        <v>3256</v>
      </c>
      <c r="G28" s="70">
        <f>G8+G24</f>
        <v>3235</v>
      </c>
      <c r="H28" s="70">
        <f t="shared" si="12"/>
        <v>3148</v>
      </c>
      <c r="I28" s="70">
        <f t="shared" si="12"/>
        <v>1430</v>
      </c>
      <c r="J28" s="70">
        <f t="shared" si="12"/>
        <v>1416</v>
      </c>
      <c r="K28" s="70">
        <f t="shared" si="12"/>
        <v>0</v>
      </c>
      <c r="L28" s="70">
        <f t="shared" si="12"/>
        <v>0</v>
      </c>
      <c r="M28" s="70">
        <f t="shared" si="12"/>
        <v>0</v>
      </c>
      <c r="N28" s="70">
        <f t="shared" si="12"/>
        <v>0</v>
      </c>
      <c r="O28" s="16">
        <f t="shared" si="1"/>
        <v>22079</v>
      </c>
      <c r="P28" s="17"/>
    </row>
    <row r="29" spans="1:18" ht="21" customHeight="1" x14ac:dyDescent="0.25">
      <c r="A29" s="130" t="s">
        <v>114</v>
      </c>
      <c r="B29" s="131">
        <f>B5+B11+B14</f>
        <v>546557.53</v>
      </c>
      <c r="C29" s="131">
        <f>C5+C11+C14</f>
        <v>578603.23</v>
      </c>
      <c r="D29" s="131">
        <f t="shared" ref="D29:G29" si="13">D5+D11+D14</f>
        <v>562538.32000000007</v>
      </c>
      <c r="E29" s="131">
        <f t="shared" si="13"/>
        <v>547450.41999999993</v>
      </c>
      <c r="F29" s="131">
        <f t="shared" si="13"/>
        <v>526170.52</v>
      </c>
      <c r="G29" s="131">
        <f t="shared" si="13"/>
        <v>550008.19999999995</v>
      </c>
      <c r="H29" s="131">
        <f>H5+H11+H14</f>
        <v>521929.1</v>
      </c>
      <c r="I29" s="131">
        <f t="shared" ref="I29:N29" si="14">I5+I11+I14</f>
        <v>333011.17</v>
      </c>
      <c r="J29" s="131">
        <f t="shared" si="14"/>
        <v>0</v>
      </c>
      <c r="K29" s="131">
        <f t="shared" si="14"/>
        <v>0</v>
      </c>
      <c r="L29" s="131">
        <f t="shared" si="14"/>
        <v>0</v>
      </c>
      <c r="M29" s="131">
        <f t="shared" si="14"/>
        <v>0</v>
      </c>
      <c r="N29" s="131">
        <f t="shared" si="14"/>
        <v>0</v>
      </c>
      <c r="O29" s="16">
        <f>SUM(B29:N29)</f>
        <v>4166268.4899999998</v>
      </c>
      <c r="P29" s="17"/>
    </row>
    <row r="30" spans="1:18" x14ac:dyDescent="0.25">
      <c r="A30" s="132" t="s">
        <v>111</v>
      </c>
      <c r="B30" s="132"/>
      <c r="C30" s="133">
        <f>C31+C32</f>
        <v>546557.53</v>
      </c>
      <c r="D30" s="133">
        <f t="shared" ref="D30:F30" si="15">D31+D32</f>
        <v>578603.23</v>
      </c>
      <c r="E30" s="133">
        <f t="shared" si="15"/>
        <v>562538.32000000007</v>
      </c>
      <c r="F30" s="133">
        <f t="shared" si="15"/>
        <v>525554.41999999993</v>
      </c>
      <c r="G30" s="133">
        <f>G31+G32</f>
        <v>547183.52</v>
      </c>
      <c r="H30" s="133">
        <f t="shared" ref="H30" si="16">H31+H32</f>
        <v>549657.19999999995</v>
      </c>
      <c r="I30" s="133">
        <f t="shared" ref="I30" si="17">I31+I32</f>
        <v>523310.1</v>
      </c>
      <c r="J30" s="133">
        <f t="shared" ref="J30" si="18">J31+J32</f>
        <v>561756.16999999993</v>
      </c>
      <c r="K30" s="133">
        <f t="shared" ref="K30" si="19">K31+K32</f>
        <v>0</v>
      </c>
      <c r="L30" s="133">
        <f t="shared" ref="L30" si="20">L31+L32</f>
        <v>0</v>
      </c>
      <c r="M30" s="133">
        <f t="shared" ref="M30" si="21">M31+M32</f>
        <v>0</v>
      </c>
      <c r="N30" s="134" t="s">
        <v>49</v>
      </c>
      <c r="O30" s="16">
        <f>SUM(B30:N30)</f>
        <v>4395160.49</v>
      </c>
      <c r="P30" s="20">
        <v>7463800</v>
      </c>
    </row>
    <row r="31" spans="1:18" x14ac:dyDescent="0.25">
      <c r="A31" s="68" t="s">
        <v>112</v>
      </c>
      <c r="B31" s="68"/>
      <c r="C31" s="4">
        <v>327553.53000000003</v>
      </c>
      <c r="D31" s="36">
        <v>337432.23</v>
      </c>
      <c r="E31" s="4">
        <v>321670.32</v>
      </c>
      <c r="F31" s="4">
        <v>303731.42</v>
      </c>
      <c r="G31" s="4">
        <v>284096.52</v>
      </c>
      <c r="H31" s="36">
        <v>307725.2</v>
      </c>
      <c r="I31" s="4">
        <v>288443.09999999998</v>
      </c>
      <c r="J31" s="4">
        <v>333011.17</v>
      </c>
      <c r="K31" s="4"/>
      <c r="L31" s="36"/>
      <c r="M31" s="4"/>
      <c r="N31" s="5" t="s">
        <v>19</v>
      </c>
      <c r="O31" s="6">
        <f>P30-O30</f>
        <v>3068639.51</v>
      </c>
      <c r="P31" s="21"/>
    </row>
    <row r="32" spans="1:18" x14ac:dyDescent="0.25">
      <c r="A32" s="4" t="s">
        <v>113</v>
      </c>
      <c r="B32" s="4"/>
      <c r="C32" s="36">
        <v>219004</v>
      </c>
      <c r="D32" s="36">
        <v>241171</v>
      </c>
      <c r="E32" s="36">
        <v>240868</v>
      </c>
      <c r="F32" s="36">
        <v>221823</v>
      </c>
      <c r="G32" s="36">
        <v>263087</v>
      </c>
      <c r="H32" s="36">
        <v>241932</v>
      </c>
      <c r="I32" s="4">
        <v>234867</v>
      </c>
      <c r="J32" s="4">
        <v>228745</v>
      </c>
      <c r="K32" s="4"/>
      <c r="L32" s="36"/>
      <c r="M32" s="4"/>
      <c r="N32" s="5" t="s">
        <v>20</v>
      </c>
      <c r="O32" s="37"/>
      <c r="P32" s="22"/>
    </row>
    <row r="33" spans="1:16" x14ac:dyDescent="0.25">
      <c r="A33" s="4"/>
      <c r="B33" s="4"/>
      <c r="C33" s="4">
        <v>364</v>
      </c>
      <c r="D33" s="38">
        <f>C33+C34-C35</f>
        <v>364</v>
      </c>
      <c r="E33" s="38">
        <f>D33+D34-D35</f>
        <v>366</v>
      </c>
      <c r="F33" s="38">
        <f>E33+E34-E35</f>
        <v>374</v>
      </c>
      <c r="G33" s="38">
        <f t="shared" ref="G33:O33" si="22">F33+F34-F35</f>
        <v>379</v>
      </c>
      <c r="H33" s="38">
        <f t="shared" si="22"/>
        <v>370</v>
      </c>
      <c r="I33" s="38">
        <f t="shared" si="22"/>
        <v>365</v>
      </c>
      <c r="J33" s="38">
        <f t="shared" si="22"/>
        <v>355</v>
      </c>
      <c r="K33" s="38">
        <f t="shared" si="22"/>
        <v>355</v>
      </c>
      <c r="L33" s="38">
        <f t="shared" si="22"/>
        <v>355</v>
      </c>
      <c r="M33" s="38">
        <f t="shared" si="22"/>
        <v>355</v>
      </c>
      <c r="N33" s="38">
        <f t="shared" si="22"/>
        <v>355</v>
      </c>
      <c r="O33" s="38">
        <f t="shared" si="22"/>
        <v>355</v>
      </c>
      <c r="P33" s="21"/>
    </row>
    <row r="34" spans="1:16" x14ac:dyDescent="0.25">
      <c r="A34" s="5" t="s">
        <v>21</v>
      </c>
      <c r="B34" s="5"/>
      <c r="C34" s="4">
        <v>1</v>
      </c>
      <c r="D34" s="4">
        <v>6</v>
      </c>
      <c r="E34" s="4">
        <v>12</v>
      </c>
      <c r="F34" s="39">
        <v>6</v>
      </c>
      <c r="G34" s="39">
        <v>0</v>
      </c>
      <c r="H34" s="39">
        <v>2</v>
      </c>
      <c r="I34" s="39">
        <v>5</v>
      </c>
      <c r="J34" s="39"/>
      <c r="K34" s="39"/>
      <c r="L34" s="39"/>
      <c r="M34" s="39"/>
      <c r="N34" s="39"/>
      <c r="O34" s="6"/>
      <c r="P34" s="21"/>
    </row>
    <row r="35" spans="1:16" x14ac:dyDescent="0.25">
      <c r="A35" s="5" t="s">
        <v>22</v>
      </c>
      <c r="B35" s="5"/>
      <c r="C35" s="40">
        <v>1</v>
      </c>
      <c r="D35" s="4">
        <v>4</v>
      </c>
      <c r="E35" s="4">
        <v>4</v>
      </c>
      <c r="F35" s="4">
        <v>1</v>
      </c>
      <c r="G35" s="4">
        <v>9</v>
      </c>
      <c r="H35" s="4">
        <v>7</v>
      </c>
      <c r="I35" s="4">
        <v>15</v>
      </c>
      <c r="J35" s="4"/>
      <c r="K35" s="4"/>
      <c r="L35" s="4"/>
      <c r="M35" s="4"/>
      <c r="N35" s="4"/>
      <c r="O35" s="4"/>
    </row>
    <row r="36" spans="1:16" x14ac:dyDescent="0.25">
      <c r="C36" s="2">
        <f>C33+C34</f>
        <v>365</v>
      </c>
      <c r="D36" s="176">
        <f>C36+D34</f>
        <v>371</v>
      </c>
      <c r="E36" s="176">
        <f>D36+E34</f>
        <v>383</v>
      </c>
      <c r="F36" s="176">
        <f>E36+F34</f>
        <v>389</v>
      </c>
      <c r="G36" s="176">
        <f t="shared" ref="G36:H36" si="23">F36+G34</f>
        <v>389</v>
      </c>
      <c r="H36" s="176">
        <f t="shared" si="23"/>
        <v>391</v>
      </c>
      <c r="I36" s="180">
        <v>396</v>
      </c>
      <c r="O36" s="1"/>
    </row>
    <row r="37" spans="1:16" x14ac:dyDescent="0.25">
      <c r="C37" s="2"/>
      <c r="E37" s="126">
        <v>21896</v>
      </c>
      <c r="F37" s="126">
        <v>18744</v>
      </c>
      <c r="O37" s="1"/>
    </row>
    <row r="38" spans="1:16" x14ac:dyDescent="0.25">
      <c r="C38" s="2"/>
      <c r="E38" s="126" t="s">
        <v>117</v>
      </c>
      <c r="O38" s="1"/>
    </row>
    <row r="39" spans="1:16" x14ac:dyDescent="0.25">
      <c r="C39" s="2">
        <f t="shared" ref="C39:H39" si="24">B29-C30</f>
        <v>0</v>
      </c>
      <c r="D39" s="2">
        <f t="shared" si="24"/>
        <v>0</v>
      </c>
      <c r="E39" s="2">
        <f t="shared" si="24"/>
        <v>0</v>
      </c>
      <c r="F39" s="2">
        <f t="shared" si="24"/>
        <v>21896</v>
      </c>
      <c r="G39" s="2">
        <f t="shared" si="24"/>
        <v>-21013</v>
      </c>
      <c r="H39" s="2">
        <f t="shared" si="24"/>
        <v>351</v>
      </c>
      <c r="I39" s="2">
        <f>H29-I30</f>
        <v>-1381</v>
      </c>
      <c r="O39" s="1"/>
    </row>
    <row r="40" spans="1:16" x14ac:dyDescent="0.25">
      <c r="C40" s="2"/>
      <c r="D40" s="2"/>
      <c r="E40" s="2"/>
      <c r="F40" s="2"/>
      <c r="G40" s="2"/>
      <c r="H40" s="2"/>
      <c r="I40" s="2"/>
      <c r="O40" s="1"/>
    </row>
    <row r="41" spans="1:16" x14ac:dyDescent="0.25">
      <c r="C41" s="2"/>
      <c r="O41" s="1"/>
    </row>
    <row r="42" spans="1:16" x14ac:dyDescent="0.25">
      <c r="C42" s="2"/>
      <c r="O42" s="1"/>
    </row>
    <row r="43" spans="1:16" x14ac:dyDescent="0.25">
      <c r="C43" s="2"/>
      <c r="O43" s="1"/>
    </row>
    <row r="44" spans="1:16" x14ac:dyDescent="0.25">
      <c r="C44" s="2"/>
      <c r="O44" s="1"/>
    </row>
    <row r="45" spans="1:16" x14ac:dyDescent="0.25">
      <c r="C45" s="2"/>
      <c r="O45" s="1"/>
    </row>
    <row r="46" spans="1:16" x14ac:dyDescent="0.25">
      <c r="C46" s="2"/>
      <c r="O46" s="1"/>
    </row>
    <row r="47" spans="1:16" x14ac:dyDescent="0.25">
      <c r="C47" s="2"/>
      <c r="O47" s="1"/>
    </row>
    <row r="48" spans="1:16" x14ac:dyDescent="0.25">
      <c r="C48" s="2"/>
      <c r="O48" s="1"/>
    </row>
    <row r="49" spans="3:15" x14ac:dyDescent="0.25">
      <c r="C49" s="2"/>
      <c r="O49" s="1"/>
    </row>
    <row r="50" spans="3:15" x14ac:dyDescent="0.25">
      <c r="C50" s="2"/>
      <c r="O50" s="1"/>
    </row>
    <row r="51" spans="3:15" x14ac:dyDescent="0.25">
      <c r="C51" s="2"/>
      <c r="O51" s="1"/>
    </row>
    <row r="52" spans="3:15" x14ac:dyDescent="0.25">
      <c r="C52" s="2"/>
      <c r="O52" s="1"/>
    </row>
    <row r="53" spans="3:15" x14ac:dyDescent="0.25">
      <c r="C53" s="2"/>
      <c r="O53" s="1"/>
    </row>
    <row r="54" spans="3:15" x14ac:dyDescent="0.25">
      <c r="C54" s="2"/>
      <c r="O54" s="1"/>
    </row>
    <row r="55" spans="3:15" x14ac:dyDescent="0.25">
      <c r="C55" s="2"/>
      <c r="O55" s="1"/>
    </row>
    <row r="56" spans="3:15" x14ac:dyDescent="0.25">
      <c r="C56" s="2"/>
      <c r="O56" s="1"/>
    </row>
    <row r="57" spans="3:15" x14ac:dyDescent="0.25">
      <c r="C57" s="2"/>
      <c r="O57" s="1"/>
    </row>
    <row r="58" spans="3:15" x14ac:dyDescent="0.25">
      <c r="C58" s="2"/>
      <c r="O58" s="1"/>
    </row>
    <row r="59" spans="3:15" x14ac:dyDescent="0.25">
      <c r="C59" s="2"/>
      <c r="O59" s="1"/>
    </row>
    <row r="60" spans="3:15" x14ac:dyDescent="0.25">
      <c r="C60" s="2"/>
      <c r="O60" s="1"/>
    </row>
    <row r="61" spans="3:15" x14ac:dyDescent="0.25">
      <c r="C61" s="2"/>
      <c r="O61" s="1"/>
    </row>
    <row r="62" spans="3:15" x14ac:dyDescent="0.25">
      <c r="C62" s="2"/>
      <c r="O62" s="1"/>
    </row>
    <row r="63" spans="3:15" x14ac:dyDescent="0.25">
      <c r="C63" s="2"/>
      <c r="O63" s="1"/>
    </row>
    <row r="64" spans="3:15" x14ac:dyDescent="0.25">
      <c r="C64" s="2"/>
      <c r="O64" s="1"/>
    </row>
    <row r="65" spans="3:15" x14ac:dyDescent="0.25">
      <c r="C65" s="2"/>
      <c r="O65" s="1"/>
    </row>
    <row r="66" spans="3:15" x14ac:dyDescent="0.25">
      <c r="C66" s="2"/>
      <c r="O66" s="1"/>
    </row>
    <row r="67" spans="3:15" x14ac:dyDescent="0.25">
      <c r="C67" s="2"/>
      <c r="O67" s="1"/>
    </row>
    <row r="68" spans="3:15" x14ac:dyDescent="0.25">
      <c r="C68" s="2"/>
      <c r="O68" s="1"/>
    </row>
    <row r="69" spans="3:15" x14ac:dyDescent="0.25">
      <c r="C69" s="2"/>
      <c r="O69" s="1"/>
    </row>
    <row r="70" spans="3:15" x14ac:dyDescent="0.25">
      <c r="C70" s="2"/>
      <c r="O70" s="1"/>
    </row>
    <row r="71" spans="3:15" x14ac:dyDescent="0.25">
      <c r="C71" s="2"/>
      <c r="O71" s="1"/>
    </row>
    <row r="72" spans="3:15" x14ac:dyDescent="0.25">
      <c r="C72" s="2"/>
      <c r="O72" s="1"/>
    </row>
    <row r="73" spans="3:15" x14ac:dyDescent="0.25">
      <c r="C73" s="2"/>
      <c r="O73" s="1"/>
    </row>
    <row r="74" spans="3:15" x14ac:dyDescent="0.25">
      <c r="C74" s="2"/>
      <c r="O74" s="1"/>
    </row>
    <row r="75" spans="3:15" x14ac:dyDescent="0.25">
      <c r="C75" s="2"/>
      <c r="O75" s="1"/>
    </row>
    <row r="76" spans="3:15" x14ac:dyDescent="0.25">
      <c r="C76" s="2"/>
      <c r="O76" s="1"/>
    </row>
    <row r="77" spans="3:15" x14ac:dyDescent="0.25">
      <c r="C77" s="2"/>
      <c r="O77" s="1"/>
    </row>
    <row r="78" spans="3:15" x14ac:dyDescent="0.25">
      <c r="C78" s="2"/>
      <c r="O78" s="1"/>
    </row>
    <row r="79" spans="3:15" x14ac:dyDescent="0.25">
      <c r="C79" s="2"/>
      <c r="O79" s="1"/>
    </row>
    <row r="80" spans="3:15" x14ac:dyDescent="0.25">
      <c r="C80" s="2"/>
      <c r="O80" s="1"/>
    </row>
    <row r="81" spans="3:15" x14ac:dyDescent="0.25">
      <c r="C81" s="2"/>
      <c r="O81" s="1"/>
    </row>
    <row r="82" spans="3:15" x14ac:dyDescent="0.25">
      <c r="C82" s="2"/>
      <c r="O82" s="1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8" workbookViewId="0">
      <selection activeCell="J28" sqref="J28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119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45" t="s">
        <v>31</v>
      </c>
      <c r="E10" s="145" t="s">
        <v>32</v>
      </c>
      <c r="F10" s="145" t="s">
        <v>31</v>
      </c>
      <c r="G10" s="145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44</v>
      </c>
      <c r="E12" s="115">
        <v>43</v>
      </c>
      <c r="F12" s="127">
        <v>284096.52</v>
      </c>
      <c r="G12" s="116">
        <v>1574484.02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3235</v>
      </c>
      <c r="E13" s="115">
        <v>16085</v>
      </c>
      <c r="F13" s="120">
        <v>74204</v>
      </c>
      <c r="G13" s="120">
        <v>350768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6485</v>
      </c>
      <c r="E14" s="118">
        <f t="shared" ref="E14:G14" si="0">E15+E16+E17+E18+E19+E20+E21+E22+E23+E24+E25+E26+E27+E28+E29+E30</f>
        <v>32585</v>
      </c>
      <c r="F14" s="118">
        <f t="shared" si="0"/>
        <v>188883</v>
      </c>
      <c r="G14" s="118">
        <f t="shared" si="0"/>
        <v>835185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20</v>
      </c>
      <c r="E15" s="110">
        <v>227</v>
      </c>
      <c r="F15" s="110">
        <v>270</v>
      </c>
      <c r="G15" s="110">
        <f>F15+'апрель (2)'!G15</f>
        <v>1438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130</v>
      </c>
      <c r="E16" s="110">
        <v>627</v>
      </c>
      <c r="F16" s="110">
        <v>1444</v>
      </c>
      <c r="G16" s="110">
        <f>F16+'апрель (2)'!G16</f>
        <v>7182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232</v>
      </c>
      <c r="E17" s="110">
        <v>1169</v>
      </c>
      <c r="F17" s="110">
        <v>3290</v>
      </c>
      <c r="G17" s="110">
        <f>F17+'апрель (2)'!G17</f>
        <v>15652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393</v>
      </c>
      <c r="E18" s="110">
        <v>1944</v>
      </c>
      <c r="F18" s="110">
        <v>8127</v>
      </c>
      <c r="G18" s="110">
        <f>F18+'апрель (2)'!G18</f>
        <v>38774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657</v>
      </c>
      <c r="E19" s="110">
        <v>3290</v>
      </c>
      <c r="F19" s="110">
        <v>109512</v>
      </c>
      <c r="G19" s="110">
        <f>F19+'апрель (2)'!G19</f>
        <v>450244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666</v>
      </c>
      <c r="E20" s="110">
        <v>3339</v>
      </c>
      <c r="F20" s="110">
        <v>23660</v>
      </c>
      <c r="G20" s="110">
        <f>F20+'апрель (2)'!G20</f>
        <v>114254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393</v>
      </c>
      <c r="E21" s="110">
        <v>1981</v>
      </c>
      <c r="F21" s="110">
        <v>4312</v>
      </c>
      <c r="G21" s="110">
        <f>F21+'апрель (2)'!G21</f>
        <v>21426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395</v>
      </c>
      <c r="E22" s="110">
        <v>2003</v>
      </c>
      <c r="F22" s="110">
        <v>3382</v>
      </c>
      <c r="G22" s="110">
        <f>F22+'апрель (2)'!G22</f>
        <v>16484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73</v>
      </c>
      <c r="E23" s="110">
        <v>390</v>
      </c>
      <c r="F23" s="110">
        <v>825</v>
      </c>
      <c r="G23" s="110">
        <f>F23+'апрель (2)'!G23</f>
        <v>4367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116</v>
      </c>
      <c r="E24" s="110">
        <v>567</v>
      </c>
      <c r="F24" s="110">
        <v>1248</v>
      </c>
      <c r="G24" s="110">
        <f>F24+'апрель (2)'!G24</f>
        <v>6837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610</v>
      </c>
      <c r="E25" s="110">
        <v>2908</v>
      </c>
      <c r="F25" s="110">
        <v>5849</v>
      </c>
      <c r="G25" s="110">
        <f>F25+'апрель (2)'!G25</f>
        <v>29029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2065</v>
      </c>
      <c r="E26" s="110">
        <v>10428</v>
      </c>
      <c r="F26" s="110">
        <v>10860</v>
      </c>
      <c r="G26" s="110">
        <f>F26+'апрель (2)'!G26</f>
        <v>52135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60</v>
      </c>
      <c r="F27" s="110">
        <v>557</v>
      </c>
      <c r="G27" s="110">
        <f>F27+'апрель (2)'!G27</f>
        <v>2630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43</v>
      </c>
      <c r="E28" s="110">
        <v>182</v>
      </c>
      <c r="F28" s="110">
        <v>171</v>
      </c>
      <c r="G28" s="110">
        <f>F28+'апрель (2)'!G28</f>
        <v>1186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565</v>
      </c>
      <c r="E29" s="110">
        <v>2863</v>
      </c>
      <c r="F29" s="110">
        <v>14067</v>
      </c>
      <c r="G29" s="110">
        <f>F29+'апрель (2)'!G29</f>
        <v>66738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117</v>
      </c>
      <c r="E30" s="110">
        <v>607</v>
      </c>
      <c r="F30" s="110">
        <v>1309</v>
      </c>
      <c r="G30" s="110">
        <f>F30+'апрель (2)'!G30</f>
        <v>6809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f>F31+'апрель (2)'!G31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547183.52</v>
      </c>
      <c r="G32" s="118">
        <f>G14+G12+G13</f>
        <v>2760437.02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47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46"/>
      <c r="B38" s="95"/>
      <c r="O38" s="43"/>
    </row>
    <row r="39" spans="1:15" ht="15" customHeight="1" x14ac:dyDescent="0.25">
      <c r="A39" s="147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46"/>
      <c r="B41" s="95"/>
      <c r="O41" s="43"/>
    </row>
    <row r="42" spans="1:15" x14ac:dyDescent="0.25">
      <c r="A42" s="146"/>
      <c r="B42" s="95"/>
      <c r="O42" s="43"/>
    </row>
    <row r="43" spans="1:15" x14ac:dyDescent="0.25">
      <c r="A43" s="147" t="s">
        <v>110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121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5" workbookViewId="0">
      <selection activeCell="G20" sqref="G20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122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53" t="s">
        <v>31</v>
      </c>
      <c r="E10" s="153" t="s">
        <v>32</v>
      </c>
      <c r="F10" s="153" t="s">
        <v>31</v>
      </c>
      <c r="G10" s="153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44</v>
      </c>
      <c r="E12" s="115">
        <v>44</v>
      </c>
      <c r="F12" s="127">
        <v>307725.2</v>
      </c>
      <c r="G12" s="116">
        <v>1882209.22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3256</v>
      </c>
      <c r="E13" s="115">
        <v>19341</v>
      </c>
      <c r="F13" s="120">
        <v>73132</v>
      </c>
      <c r="G13" s="120">
        <v>423900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6548</v>
      </c>
      <c r="E14" s="118">
        <f t="shared" ref="E14:G14" si="0">E15+E16+E17+E18+E19+E20+E21+E22+E23+E24+E25+E26+E27+E28+E29+E30</f>
        <v>39133</v>
      </c>
      <c r="F14" s="118">
        <f t="shared" si="0"/>
        <v>168800</v>
      </c>
      <c r="G14" s="118">
        <f t="shared" si="0"/>
        <v>1003985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51</v>
      </c>
      <c r="E15" s="110">
        <f>D15+май!E15</f>
        <v>278</v>
      </c>
      <c r="F15" s="110">
        <v>276</v>
      </c>
      <c r="G15" s="110">
        <f>F15+май!G15</f>
        <v>1714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129</v>
      </c>
      <c r="E16" s="110">
        <f>D16+май!E16</f>
        <v>756</v>
      </c>
      <c r="F16" s="110">
        <v>1444</v>
      </c>
      <c r="G16" s="110">
        <f>F16+май!G16</f>
        <v>8626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231</v>
      </c>
      <c r="E17" s="110">
        <f>D17+май!E17</f>
        <v>1400</v>
      </c>
      <c r="F17" s="110">
        <v>3290</v>
      </c>
      <c r="G17" s="110">
        <f>F17+май!G17</f>
        <v>18942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385</v>
      </c>
      <c r="E18" s="110">
        <f>D18+май!E18</f>
        <v>2329</v>
      </c>
      <c r="F18" s="110">
        <v>8127</v>
      </c>
      <c r="G18" s="110">
        <f>F18+май!G18</f>
        <v>46901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659</v>
      </c>
      <c r="E19" s="110">
        <f>D19+май!E19</f>
        <v>3949</v>
      </c>
      <c r="F19" s="110">
        <v>89821</v>
      </c>
      <c r="G19" s="110">
        <f>F19+май!G19</f>
        <v>540065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670</v>
      </c>
      <c r="E20" s="110">
        <f>D20+май!E20</f>
        <v>4009</v>
      </c>
      <c r="F20" s="110">
        <v>23422</v>
      </c>
      <c r="G20" s="110">
        <f>F20+май!G20</f>
        <v>137676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398</v>
      </c>
      <c r="E21" s="110">
        <f>D21+май!E21</f>
        <v>2379</v>
      </c>
      <c r="F21" s="110">
        <v>4323</v>
      </c>
      <c r="G21" s="110">
        <f>F21+май!G21</f>
        <v>25749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399</v>
      </c>
      <c r="E22" s="110">
        <f>D22+май!E22</f>
        <v>2402</v>
      </c>
      <c r="F22" s="110">
        <v>3365</v>
      </c>
      <c r="G22" s="110">
        <f>F22+май!G22</f>
        <v>19849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80</v>
      </c>
      <c r="E23" s="110">
        <f>D23+май!E23</f>
        <v>470</v>
      </c>
      <c r="F23" s="110">
        <v>869</v>
      </c>
      <c r="G23" s="110">
        <f>F23+май!G23</f>
        <v>5236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117</v>
      </c>
      <c r="E24" s="110">
        <f>D24+май!E24</f>
        <v>684</v>
      </c>
      <c r="F24" s="110">
        <v>1262</v>
      </c>
      <c r="G24" s="110">
        <f>F24+май!G24</f>
        <v>8099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603</v>
      </c>
      <c r="E25" s="110">
        <f>D25+май!E25</f>
        <v>3511</v>
      </c>
      <c r="F25" s="110">
        <v>5783</v>
      </c>
      <c r="G25" s="110">
        <f>F25+май!G25</f>
        <v>34812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2080</v>
      </c>
      <c r="E26" s="110">
        <f>D26+май!E26</f>
        <v>12508</v>
      </c>
      <c r="F26" s="110">
        <v>10805</v>
      </c>
      <c r="G26" s="110">
        <f>F26+май!G26</f>
        <v>62940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16</v>
      </c>
      <c r="E27" s="110">
        <f>D27+май!E27</f>
        <v>76</v>
      </c>
      <c r="F27" s="110">
        <v>557</v>
      </c>
      <c r="G27" s="110">
        <f>F27+май!G27</f>
        <v>3187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42</v>
      </c>
      <c r="E28" s="110">
        <f>D28+май!E28</f>
        <v>224</v>
      </c>
      <c r="F28" s="110">
        <v>171</v>
      </c>
      <c r="G28" s="110">
        <f>F28+май!G28</f>
        <v>1357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567</v>
      </c>
      <c r="E29" s="110">
        <f>D29+май!E29</f>
        <v>3430</v>
      </c>
      <c r="F29" s="110">
        <v>13976</v>
      </c>
      <c r="G29" s="110">
        <f>F29+май!G29</f>
        <v>80714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121</v>
      </c>
      <c r="E30" s="110">
        <f>D30+май!E30</f>
        <v>728</v>
      </c>
      <c r="F30" s="110">
        <v>1309</v>
      </c>
      <c r="G30" s="110">
        <f>F30+май!G30</f>
        <v>8118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D31+май!E31</f>
        <v>0</v>
      </c>
      <c r="F31" s="110">
        <v>0</v>
      </c>
      <c r="G31" s="110">
        <f>F31+май!G31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549657.19999999995</v>
      </c>
      <c r="G32" s="118">
        <f>G14+G12+G13</f>
        <v>3310094.2199999997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63" t="s">
        <v>43</v>
      </c>
      <c r="B36" s="164"/>
      <c r="C36" s="83"/>
      <c r="D36" s="90"/>
      <c r="E36" s="165"/>
      <c r="F36" s="165" t="s">
        <v>44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68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63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68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68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63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3" t="s">
        <v>124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2" workbookViewId="0">
      <selection activeCell="J30" sqref="J30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125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73" t="s">
        <v>31</v>
      </c>
      <c r="E10" s="173" t="s">
        <v>32</v>
      </c>
      <c r="F10" s="173" t="s">
        <v>31</v>
      </c>
      <c r="G10" s="173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42</v>
      </c>
      <c r="E12" s="115">
        <v>43</v>
      </c>
      <c r="F12" s="127">
        <v>288443.09999999998</v>
      </c>
      <c r="G12" s="116">
        <v>2170652.3199999998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3148</v>
      </c>
      <c r="E13" s="115">
        <v>22489</v>
      </c>
      <c r="F13" s="120">
        <v>70598</v>
      </c>
      <c r="G13" s="120">
        <v>494498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6383</v>
      </c>
      <c r="E14" s="118">
        <f t="shared" ref="E14:G14" si="0">E15+E16+E17+E18+E19+E20+E21+E22+E23+E24+E25+E26+E27+E28+E29+E30</f>
        <v>45516</v>
      </c>
      <c r="F14" s="118">
        <f t="shared" si="0"/>
        <v>164269</v>
      </c>
      <c r="G14" s="118">
        <f t="shared" si="0"/>
        <v>1168254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51</v>
      </c>
      <c r="E15" s="110">
        <f>D15+июнь!E15</f>
        <v>329</v>
      </c>
      <c r="F15" s="110">
        <v>276</v>
      </c>
      <c r="G15" s="110">
        <f>F15+июнь!G15</f>
        <v>1990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128</v>
      </c>
      <c r="E16" s="110">
        <f>D16+июнь!E16</f>
        <v>884</v>
      </c>
      <c r="F16" s="110">
        <v>1418</v>
      </c>
      <c r="G16" s="110">
        <f>F16+июнь!G16</f>
        <v>10044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223</v>
      </c>
      <c r="E17" s="110">
        <f>D17+июнь!E17</f>
        <v>1623</v>
      </c>
      <c r="F17" s="110">
        <v>3164</v>
      </c>
      <c r="G17" s="110">
        <f>F17+июнь!G17</f>
        <v>22106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375</v>
      </c>
      <c r="E18" s="110">
        <f>D18+июнь!E18</f>
        <v>2704</v>
      </c>
      <c r="F18" s="110">
        <v>7770</v>
      </c>
      <c r="G18" s="110">
        <f>F18+июнь!G18</f>
        <v>54671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649</v>
      </c>
      <c r="E19" s="110">
        <f>D19+июнь!E19</f>
        <v>4598</v>
      </c>
      <c r="F19" s="110">
        <v>87580</v>
      </c>
      <c r="G19" s="110">
        <f>F19+июнь!G19</f>
        <v>627645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660</v>
      </c>
      <c r="E20" s="110">
        <f>D20+июнь!E20</f>
        <v>4669</v>
      </c>
      <c r="F20" s="110">
        <v>23030</v>
      </c>
      <c r="G20" s="110">
        <f>F20+июнь!G20</f>
        <v>160706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389</v>
      </c>
      <c r="E21" s="110">
        <f>D21+июнь!E21</f>
        <v>2768</v>
      </c>
      <c r="F21" s="110">
        <v>4169</v>
      </c>
      <c r="G21" s="110">
        <f>F21+июнь!G21</f>
        <v>29918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391</v>
      </c>
      <c r="E22" s="110">
        <f>D22+июнь!E22</f>
        <v>2793</v>
      </c>
      <c r="F22" s="110">
        <v>3304</v>
      </c>
      <c r="G22" s="110">
        <f>F22+июнь!G22</f>
        <v>23153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72</v>
      </c>
      <c r="E23" s="110">
        <f>D23+июнь!E23</f>
        <v>542</v>
      </c>
      <c r="F23" s="110">
        <v>792</v>
      </c>
      <c r="G23" s="110">
        <f>F23+июнь!G23</f>
        <v>6028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111</v>
      </c>
      <c r="E24" s="110">
        <f>D24+июнь!E24</f>
        <v>795</v>
      </c>
      <c r="F24" s="110">
        <v>1150</v>
      </c>
      <c r="G24" s="110">
        <f>F24+июнь!G24</f>
        <v>9249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596</v>
      </c>
      <c r="E25" s="110">
        <f>D25+июнь!E25</f>
        <v>4107</v>
      </c>
      <c r="F25" s="110">
        <v>5618</v>
      </c>
      <c r="G25" s="110">
        <f>F25+июнь!G25</f>
        <v>40430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2030</v>
      </c>
      <c r="E26" s="110">
        <f>D26+июнь!E26</f>
        <v>14538</v>
      </c>
      <c r="F26" s="110">
        <v>10515</v>
      </c>
      <c r="G26" s="110">
        <f>F26+июнь!G26</f>
        <v>73455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f>D27+июнь!E27</f>
        <v>86</v>
      </c>
      <c r="F27" s="110">
        <v>557</v>
      </c>
      <c r="G27" s="110">
        <f>F27+июнь!G27</f>
        <v>3744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44</v>
      </c>
      <c r="E28" s="110">
        <f>D28+июнь!E28</f>
        <v>268</v>
      </c>
      <c r="F28" s="110">
        <v>171</v>
      </c>
      <c r="G28" s="110">
        <f>F28+июнь!G28</f>
        <v>1528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550</v>
      </c>
      <c r="E29" s="110">
        <f>D29+июнь!E29</f>
        <v>3980</v>
      </c>
      <c r="F29" s="110">
        <v>13589</v>
      </c>
      <c r="G29" s="110">
        <f>F29+июнь!G29</f>
        <v>94303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104</v>
      </c>
      <c r="E30" s="110">
        <f>D30+июнь!E30</f>
        <v>832</v>
      </c>
      <c r="F30" s="110">
        <v>1166</v>
      </c>
      <c r="G30" s="110">
        <f>F30+июнь!G30</f>
        <v>9284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D31+май!E31</f>
        <v>0</v>
      </c>
      <c r="F31" s="110">
        <v>0</v>
      </c>
      <c r="G31" s="110">
        <f>F31+июнь!G31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523310.1</v>
      </c>
      <c r="G32" s="118">
        <f>G14+G12+G13</f>
        <v>3833404.32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75" t="s">
        <v>43</v>
      </c>
      <c r="B36" s="164"/>
      <c r="C36" s="83"/>
      <c r="D36" s="90"/>
      <c r="E36" s="165"/>
      <c r="F36" s="165" t="s">
        <v>44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74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75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74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74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75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3" t="s">
        <v>126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2" workbookViewId="0">
      <selection activeCell="H47" sqref="H47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127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77" t="s">
        <v>31</v>
      </c>
      <c r="E10" s="177" t="s">
        <v>32</v>
      </c>
      <c r="F10" s="177" t="s">
        <v>31</v>
      </c>
      <c r="G10" s="177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34</v>
      </c>
      <c r="E12" s="115">
        <v>42</v>
      </c>
      <c r="F12" s="127">
        <v>333011.17</v>
      </c>
      <c r="G12" s="116">
        <v>2503663.4900000002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3088</v>
      </c>
      <c r="E13" s="115">
        <v>25577</v>
      </c>
      <c r="F13" s="120">
        <v>68062</v>
      </c>
      <c r="G13" s="120">
        <v>562560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6092</v>
      </c>
      <c r="E14" s="118">
        <f>E15+E16+E17+E18+E19+E20+E21+E22+E23+E24+E25+E26+E27+E28+E29+E30</f>
        <v>51608</v>
      </c>
      <c r="F14" s="118">
        <f t="shared" ref="F14:G14" si="0">F15+F16+F17+F18+F19+F20+F21+F22+F23+F24+F25+F26+F27+F28+F29+F30</f>
        <v>160683</v>
      </c>
      <c r="G14" s="118">
        <f t="shared" si="0"/>
        <v>1328937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45</v>
      </c>
      <c r="E15" s="110">
        <f>D15+июль!E15</f>
        <v>374</v>
      </c>
      <c r="F15" s="110">
        <v>276</v>
      </c>
      <c r="G15" s="110">
        <f>F15+июль!G15</f>
        <v>2266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100</v>
      </c>
      <c r="E16" s="110">
        <f>D16+июль!E16</f>
        <v>984</v>
      </c>
      <c r="F16" s="110">
        <v>1340</v>
      </c>
      <c r="G16" s="110">
        <f>F16+июль!G16</f>
        <v>11384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220</v>
      </c>
      <c r="E17" s="110">
        <f>D17+июль!E17</f>
        <v>1843</v>
      </c>
      <c r="F17" s="110">
        <v>3194</v>
      </c>
      <c r="G17" s="110">
        <f>F17+июль!G17</f>
        <v>25300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361</v>
      </c>
      <c r="E18" s="110">
        <f>D18+июль!E18</f>
        <v>3065</v>
      </c>
      <c r="F18" s="110">
        <v>7598</v>
      </c>
      <c r="G18" s="110">
        <f>F18+июль!G18</f>
        <v>62269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625</v>
      </c>
      <c r="E19" s="110">
        <f>D19+июль!E19</f>
        <v>5223</v>
      </c>
      <c r="F19" s="110">
        <v>85225</v>
      </c>
      <c r="G19" s="110">
        <f>F19+июль!G19</f>
        <v>712870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624</v>
      </c>
      <c r="E20" s="110">
        <f>D20+июль!E20</f>
        <v>5293</v>
      </c>
      <c r="F20" s="110">
        <v>22705</v>
      </c>
      <c r="G20" s="110">
        <f>F20+июль!G20</f>
        <v>183411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379</v>
      </c>
      <c r="E21" s="110">
        <f>D21+июль!E21</f>
        <v>3147</v>
      </c>
      <c r="F21" s="110">
        <v>4126</v>
      </c>
      <c r="G21" s="110">
        <f>F21+июль!G21</f>
        <v>34044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377</v>
      </c>
      <c r="E22" s="110">
        <f>D22+июль!E22</f>
        <v>3170</v>
      </c>
      <c r="F22" s="110">
        <v>3174</v>
      </c>
      <c r="G22" s="110">
        <f>F22+июль!G22</f>
        <v>26327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72</v>
      </c>
      <c r="E23" s="110">
        <f>D23+июль!E23</f>
        <v>614</v>
      </c>
      <c r="F23" s="110">
        <v>803</v>
      </c>
      <c r="G23" s="110">
        <f>F23+июль!G23</f>
        <v>6831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99</v>
      </c>
      <c r="E24" s="110">
        <f>D24+июль!E24</f>
        <v>894</v>
      </c>
      <c r="F24" s="110">
        <v>1178</v>
      </c>
      <c r="G24" s="110">
        <f>F24+июль!G24</f>
        <v>10427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502</v>
      </c>
      <c r="E25" s="110">
        <f>D25+июль!E25</f>
        <v>4609</v>
      </c>
      <c r="F25" s="110">
        <v>5365</v>
      </c>
      <c r="G25" s="110">
        <f>F25+июль!G25</f>
        <v>45795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2000</v>
      </c>
      <c r="E26" s="110">
        <f>D26+июль!E26</f>
        <v>16538</v>
      </c>
      <c r="F26" s="110">
        <v>10040</v>
      </c>
      <c r="G26" s="110">
        <f>F26+июль!G26</f>
        <v>83495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12</v>
      </c>
      <c r="E27" s="110">
        <f>D27+июль!E27</f>
        <v>98</v>
      </c>
      <c r="F27" s="110">
        <v>697</v>
      </c>
      <c r="G27" s="110">
        <f>F27+июль!G27</f>
        <v>4441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23</v>
      </c>
      <c r="E28" s="110">
        <f>D28+июль!E28</f>
        <v>291</v>
      </c>
      <c r="F28" s="110">
        <v>171</v>
      </c>
      <c r="G28" s="110">
        <f>F28+июль!G28</f>
        <v>1699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551</v>
      </c>
      <c r="E29" s="110">
        <f>D29+июль!E29</f>
        <v>4531</v>
      </c>
      <c r="F29" s="110">
        <v>13569</v>
      </c>
      <c r="G29" s="110">
        <f>F29+июль!G29</f>
        <v>107872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102</v>
      </c>
      <c r="E30" s="110">
        <f>D30+июль!E30</f>
        <v>934</v>
      </c>
      <c r="F30" s="110">
        <v>1222</v>
      </c>
      <c r="G30" s="110">
        <f>F30+июль!G30</f>
        <v>10506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D31+июль!E31</f>
        <v>0</v>
      </c>
      <c r="F31" s="110">
        <v>0</v>
      </c>
      <c r="G31" s="110">
        <f>F31+июль!G31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561756.16999999993</v>
      </c>
      <c r="G32" s="118">
        <f>G14+G12+G13</f>
        <v>4395160.49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1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15.75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79" t="s">
        <v>43</v>
      </c>
      <c r="B36" s="164"/>
      <c r="C36" s="83"/>
      <c r="D36" s="90"/>
      <c r="E36" s="165"/>
      <c r="F36" s="165" t="s">
        <v>44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78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79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78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78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79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ht="21.75" customHeight="1" x14ac:dyDescent="0.25">
      <c r="A45" s="200"/>
      <c r="B45" s="200"/>
      <c r="C45" s="83"/>
      <c r="D45" s="90"/>
      <c r="E45" s="90"/>
      <c r="F45" s="90"/>
      <c r="G45" s="90"/>
      <c r="H45" s="83" t="s">
        <v>128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opLeftCell="C1" workbookViewId="0">
      <selection activeCell="W8" sqref="W8"/>
    </sheetView>
  </sheetViews>
  <sheetFormatPr defaultColWidth="9.140625" defaultRowHeight="15" x14ac:dyDescent="0.25"/>
  <cols>
    <col min="1" max="2" width="25" style="1" customWidth="1"/>
    <col min="3" max="3" width="10.140625" style="1" customWidth="1"/>
    <col min="4" max="4" width="11.5703125" style="1" customWidth="1"/>
    <col min="5" max="5" width="10.5703125" style="1" customWidth="1"/>
    <col min="6" max="6" width="14.140625" style="1" customWidth="1"/>
    <col min="7" max="7" width="11.85546875" style="1" customWidth="1"/>
    <col min="8" max="8" width="10.5703125" style="1" customWidth="1"/>
    <col min="9" max="9" width="13.140625" style="1" customWidth="1"/>
    <col min="10" max="10" width="10.7109375" style="1" customWidth="1"/>
    <col min="11" max="11" width="12.85546875" style="1" customWidth="1"/>
    <col min="12" max="12" width="13.140625" style="1" customWidth="1"/>
    <col min="13" max="13" width="13.5703125" style="1" customWidth="1"/>
    <col min="14" max="14" width="15.42578125" style="1" customWidth="1"/>
    <col min="15" max="15" width="15.42578125" style="2" customWidth="1"/>
    <col min="16" max="16" width="15.140625" style="1" customWidth="1"/>
    <col min="17" max="17" width="13.42578125" style="3" customWidth="1"/>
    <col min="18" max="18" width="12.7109375" style="3" customWidth="1"/>
    <col min="19" max="16384" width="9.140625" style="1"/>
  </cols>
  <sheetData>
    <row r="1" spans="1:18" ht="12.75" customHeight="1" x14ac:dyDescent="0.25">
      <c r="A1" s="35"/>
      <c r="B1" s="35"/>
      <c r="C1" s="4"/>
      <c r="D1" s="4"/>
      <c r="E1" s="8" t="s">
        <v>50</v>
      </c>
      <c r="F1" s="4"/>
      <c r="G1" s="4"/>
      <c r="H1" s="4"/>
      <c r="I1" s="4"/>
      <c r="J1" s="4"/>
      <c r="K1" s="4"/>
      <c r="L1" s="4"/>
      <c r="M1" s="4"/>
      <c r="N1" s="4"/>
      <c r="O1" s="6"/>
    </row>
    <row r="2" spans="1:18" x14ac:dyDescent="0.25">
      <c r="A2" s="4"/>
      <c r="B2" s="141">
        <v>43800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6" t="s">
        <v>12</v>
      </c>
      <c r="P2" s="7"/>
      <c r="Q2" s="3" t="s">
        <v>138</v>
      </c>
    </row>
    <row r="3" spans="1:18" ht="26.25" x14ac:dyDescent="0.25">
      <c r="A3" s="41" t="s">
        <v>13</v>
      </c>
      <c r="B3" s="4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>
        <f>SUM(C3:N3)</f>
        <v>0</v>
      </c>
      <c r="P3" s="7"/>
    </row>
    <row r="4" spans="1:18" x14ac:dyDescent="0.25">
      <c r="A4" s="5" t="s">
        <v>14</v>
      </c>
      <c r="B4" s="5">
        <v>327553.53000000003</v>
      </c>
      <c r="C4" s="10">
        <v>337432.23</v>
      </c>
      <c r="D4" s="10">
        <v>321670.32</v>
      </c>
      <c r="E4" s="10">
        <v>303731.42</v>
      </c>
      <c r="F4" s="10">
        <v>284096.52</v>
      </c>
      <c r="G4" s="10">
        <v>307725.2</v>
      </c>
      <c r="H4" s="10">
        <v>288443.09999999998</v>
      </c>
      <c r="I4" s="10">
        <v>333011.17</v>
      </c>
      <c r="J4" s="10">
        <v>256332.84</v>
      </c>
      <c r="K4" s="12">
        <v>281473.76</v>
      </c>
      <c r="L4" s="10">
        <v>300279.55</v>
      </c>
      <c r="M4" s="10">
        <v>306008.52</v>
      </c>
      <c r="N4" s="10"/>
      <c r="O4" s="16">
        <f>SUM(B4:N4)</f>
        <v>3647758.1599999997</v>
      </c>
      <c r="P4" s="11"/>
    </row>
    <row r="5" spans="1:18" x14ac:dyDescent="0.25">
      <c r="A5" s="13" t="s">
        <v>15</v>
      </c>
      <c r="B5" s="14">
        <f>B4</f>
        <v>327553.53000000003</v>
      </c>
      <c r="C5" s="14">
        <f>C4</f>
        <v>337432.23</v>
      </c>
      <c r="D5" s="14">
        <f t="shared" ref="D5:N5" si="0">D4</f>
        <v>321670.32</v>
      </c>
      <c r="E5" s="14">
        <f t="shared" si="0"/>
        <v>303731.42</v>
      </c>
      <c r="F5" s="14">
        <f t="shared" si="0"/>
        <v>284096.52</v>
      </c>
      <c r="G5" s="14">
        <f t="shared" si="0"/>
        <v>307725.2</v>
      </c>
      <c r="H5" s="14">
        <f t="shared" si="0"/>
        <v>288443.09999999998</v>
      </c>
      <c r="I5" s="14">
        <f t="shared" si="0"/>
        <v>333011.17</v>
      </c>
      <c r="J5" s="14">
        <f t="shared" si="0"/>
        <v>256332.84</v>
      </c>
      <c r="K5" s="14">
        <f t="shared" si="0"/>
        <v>281473.76</v>
      </c>
      <c r="L5" s="14">
        <f t="shared" si="0"/>
        <v>300279.55</v>
      </c>
      <c r="M5" s="14">
        <f t="shared" si="0"/>
        <v>306008.52</v>
      </c>
      <c r="N5" s="14">
        <f t="shared" si="0"/>
        <v>0</v>
      </c>
      <c r="O5" s="16">
        <f t="shared" ref="O5:O28" si="1">SUM(B5:N5)</f>
        <v>3647758.1599999997</v>
      </c>
      <c r="P5" s="11"/>
    </row>
    <row r="6" spans="1:18" ht="30" x14ac:dyDescent="0.25">
      <c r="A6" s="31" t="s">
        <v>16</v>
      </c>
      <c r="B6" s="31">
        <v>45</v>
      </c>
      <c r="C6" s="15">
        <v>44</v>
      </c>
      <c r="D6" s="15">
        <v>43</v>
      </c>
      <c r="E6" s="15">
        <v>43</v>
      </c>
      <c r="F6" s="15">
        <v>43</v>
      </c>
      <c r="G6" s="15">
        <v>44</v>
      </c>
      <c r="H6" s="15">
        <v>43</v>
      </c>
      <c r="I6" s="15">
        <v>33</v>
      </c>
      <c r="J6" s="15">
        <v>32</v>
      </c>
      <c r="K6" s="15">
        <v>33</v>
      </c>
      <c r="L6" s="15">
        <v>39</v>
      </c>
      <c r="M6" s="15"/>
      <c r="N6" s="15"/>
      <c r="O6" s="16">
        <f t="shared" si="1"/>
        <v>442</v>
      </c>
      <c r="P6" s="17"/>
    </row>
    <row r="7" spans="1:18" ht="25.5" customHeight="1" x14ac:dyDescent="0.25">
      <c r="A7" s="32" t="s">
        <v>17</v>
      </c>
      <c r="B7" s="32"/>
      <c r="C7" s="33">
        <v>1336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6">
        <f t="shared" si="1"/>
        <v>1336</v>
      </c>
      <c r="P7" s="11"/>
    </row>
    <row r="8" spans="1:18" ht="18.75" customHeight="1" x14ac:dyDescent="0.25">
      <c r="A8" s="8" t="s">
        <v>18</v>
      </c>
      <c r="B8" s="8"/>
      <c r="C8" s="18">
        <f>C9+C10</f>
        <v>1355</v>
      </c>
      <c r="D8" s="18">
        <f t="shared" ref="D8:N8" si="2">D9+D10</f>
        <v>1375</v>
      </c>
      <c r="E8" s="18">
        <f t="shared" si="2"/>
        <v>1459</v>
      </c>
      <c r="F8" s="18">
        <f t="shared" si="2"/>
        <v>1487</v>
      </c>
      <c r="G8" s="18">
        <f t="shared" si="2"/>
        <v>1492</v>
      </c>
      <c r="H8" s="18">
        <f t="shared" si="2"/>
        <v>1448</v>
      </c>
      <c r="I8" s="18">
        <f t="shared" si="2"/>
        <v>1430</v>
      </c>
      <c r="J8" s="18">
        <f t="shared" si="2"/>
        <v>1416</v>
      </c>
      <c r="K8" s="18">
        <f t="shared" si="2"/>
        <v>1486</v>
      </c>
      <c r="L8" s="18">
        <f t="shared" si="2"/>
        <v>1512</v>
      </c>
      <c r="M8" s="18">
        <f t="shared" si="2"/>
        <v>1494</v>
      </c>
      <c r="N8" s="18">
        <f t="shared" si="2"/>
        <v>0</v>
      </c>
      <c r="O8" s="16">
        <f t="shared" si="1"/>
        <v>15954</v>
      </c>
      <c r="P8" s="11"/>
    </row>
    <row r="9" spans="1:18" ht="45" x14ac:dyDescent="0.25">
      <c r="A9" s="19" t="s">
        <v>100</v>
      </c>
      <c r="B9" s="19">
        <v>940</v>
      </c>
      <c r="C9" s="10">
        <v>810</v>
      </c>
      <c r="D9" s="10">
        <v>811</v>
      </c>
      <c r="E9" s="10">
        <v>897</v>
      </c>
      <c r="F9" s="10">
        <v>948</v>
      </c>
      <c r="G9" s="10">
        <v>935</v>
      </c>
      <c r="H9" s="10">
        <v>910</v>
      </c>
      <c r="I9" s="133">
        <v>904</v>
      </c>
      <c r="J9" s="133">
        <v>867</v>
      </c>
      <c r="K9" s="10">
        <v>934</v>
      </c>
      <c r="L9" s="10">
        <v>955</v>
      </c>
      <c r="M9" s="10">
        <v>919</v>
      </c>
      <c r="N9" s="10"/>
      <c r="O9" s="16">
        <f>SUM(B9:N9)</f>
        <v>10830</v>
      </c>
      <c r="P9" s="11">
        <f>SUM(B9:I9)</f>
        <v>7155</v>
      </c>
      <c r="Q9" s="3">
        <v>915</v>
      </c>
    </row>
    <row r="10" spans="1:18" ht="29.25" customHeight="1" x14ac:dyDescent="0.25">
      <c r="A10" s="19" t="s">
        <v>101</v>
      </c>
      <c r="B10" s="19">
        <v>590</v>
      </c>
      <c r="C10" s="10">
        <v>545</v>
      </c>
      <c r="D10" s="10">
        <v>564</v>
      </c>
      <c r="E10" s="10">
        <v>562</v>
      </c>
      <c r="F10" s="10">
        <v>539</v>
      </c>
      <c r="G10" s="10">
        <v>557</v>
      </c>
      <c r="H10" s="10">
        <v>538</v>
      </c>
      <c r="I10" s="10">
        <v>526</v>
      </c>
      <c r="J10" s="10">
        <v>549</v>
      </c>
      <c r="K10" s="10">
        <v>552</v>
      </c>
      <c r="L10" s="10">
        <v>557</v>
      </c>
      <c r="M10" s="10">
        <v>575</v>
      </c>
      <c r="N10" s="10"/>
      <c r="O10" s="16">
        <f t="shared" si="1"/>
        <v>6654</v>
      </c>
      <c r="P10" s="11">
        <f>SUM(B10:I10)</f>
        <v>4421</v>
      </c>
      <c r="Q10" s="3">
        <v>582</v>
      </c>
    </row>
    <row r="11" spans="1:18" s="65" customFormat="1" x14ac:dyDescent="0.25">
      <c r="A11" s="75" t="s">
        <v>51</v>
      </c>
      <c r="B11" s="75">
        <f>B12+B13</f>
        <v>105438</v>
      </c>
      <c r="C11" s="72">
        <f>C12+C13</f>
        <v>115538</v>
      </c>
      <c r="D11" s="72">
        <f t="shared" ref="D11:N11" si="3">D12+D13</f>
        <v>113994</v>
      </c>
      <c r="E11" s="72">
        <f t="shared" si="3"/>
        <v>117228</v>
      </c>
      <c r="F11" s="72">
        <f t="shared" si="3"/>
        <v>118282</v>
      </c>
      <c r="G11" s="72">
        <f t="shared" si="3"/>
        <v>119302</v>
      </c>
      <c r="H11" s="72">
        <f t="shared" si="3"/>
        <v>116589</v>
      </c>
      <c r="I11" s="72">
        <f t="shared" si="3"/>
        <v>110468</v>
      </c>
      <c r="J11" s="72">
        <f t="shared" si="3"/>
        <v>102476</v>
      </c>
      <c r="K11" s="72">
        <f t="shared" si="3"/>
        <v>110708</v>
      </c>
      <c r="L11" s="72">
        <f t="shared" si="3"/>
        <v>109554</v>
      </c>
      <c r="M11" s="72">
        <f t="shared" si="3"/>
        <v>111208</v>
      </c>
      <c r="N11" s="72">
        <f t="shared" si="3"/>
        <v>0</v>
      </c>
      <c r="O11" s="16">
        <f t="shared" si="1"/>
        <v>1350785</v>
      </c>
      <c r="P11" s="11">
        <f t="shared" ref="P11:P28" si="4">SUM(B11:I11)</f>
        <v>916839</v>
      </c>
      <c r="Q11" s="74"/>
      <c r="R11" s="74"/>
    </row>
    <row r="12" spans="1:18" x14ac:dyDescent="0.25">
      <c r="A12" s="13" t="s">
        <v>90</v>
      </c>
      <c r="B12" s="13">
        <v>25579</v>
      </c>
      <c r="C12" s="15">
        <v>35679</v>
      </c>
      <c r="D12" s="15">
        <v>34797</v>
      </c>
      <c r="E12" s="15">
        <v>35063</v>
      </c>
      <c r="F12" s="15">
        <v>34533</v>
      </c>
      <c r="G12" s="15">
        <v>34897</v>
      </c>
      <c r="H12" s="15">
        <v>34425</v>
      </c>
      <c r="I12" s="15">
        <v>32335</v>
      </c>
      <c r="J12" s="15">
        <v>29027</v>
      </c>
      <c r="K12" s="15">
        <v>31083</v>
      </c>
      <c r="L12" s="15">
        <v>30730</v>
      </c>
      <c r="M12" s="15">
        <v>31662</v>
      </c>
      <c r="N12" s="15"/>
      <c r="O12" s="16">
        <f t="shared" si="1"/>
        <v>389810</v>
      </c>
      <c r="P12" s="11">
        <f t="shared" si="4"/>
        <v>267308</v>
      </c>
    </row>
    <row r="13" spans="1:18" x14ac:dyDescent="0.25">
      <c r="A13" s="13" t="s">
        <v>91</v>
      </c>
      <c r="B13" s="15">
        <v>79859</v>
      </c>
      <c r="C13" s="15">
        <v>79859</v>
      </c>
      <c r="D13" s="15">
        <v>79197</v>
      </c>
      <c r="E13" s="15">
        <v>82165</v>
      </c>
      <c r="F13" s="15">
        <v>83749</v>
      </c>
      <c r="G13" s="15">
        <v>84405</v>
      </c>
      <c r="H13" s="15">
        <v>82164</v>
      </c>
      <c r="I13" s="191">
        <v>78133</v>
      </c>
      <c r="J13" s="15">
        <v>73449</v>
      </c>
      <c r="K13" s="15">
        <v>79625</v>
      </c>
      <c r="L13" s="15">
        <v>78824</v>
      </c>
      <c r="M13" s="15">
        <v>79546</v>
      </c>
      <c r="N13" s="15"/>
      <c r="O13" s="16">
        <f t="shared" si="1"/>
        <v>960975</v>
      </c>
      <c r="P13" s="11">
        <f t="shared" si="4"/>
        <v>649531</v>
      </c>
    </row>
    <row r="14" spans="1:18" s="65" customFormat="1" x14ac:dyDescent="0.25">
      <c r="A14" s="75" t="s">
        <v>52</v>
      </c>
      <c r="B14" s="75">
        <f>B15+B16</f>
        <v>113566</v>
      </c>
      <c r="C14" s="72">
        <f>C15+C16</f>
        <v>125635</v>
      </c>
      <c r="D14" s="72">
        <f t="shared" ref="D14:N14" si="5">D15+D16</f>
        <v>126876</v>
      </c>
      <c r="E14" s="72">
        <f t="shared" si="5"/>
        <v>126491</v>
      </c>
      <c r="F14" s="72">
        <f t="shared" si="5"/>
        <v>123792</v>
      </c>
      <c r="G14" s="72">
        <f t="shared" si="5"/>
        <v>122981</v>
      </c>
      <c r="H14" s="72">
        <f t="shared" si="5"/>
        <v>116897</v>
      </c>
      <c r="I14" s="72">
        <f t="shared" si="5"/>
        <v>118277</v>
      </c>
      <c r="J14" s="72">
        <f t="shared" si="5"/>
        <v>118836</v>
      </c>
      <c r="K14" s="72">
        <f t="shared" si="5"/>
        <v>119638</v>
      </c>
      <c r="L14" s="72">
        <f t="shared" si="5"/>
        <v>118907</v>
      </c>
      <c r="M14" s="72">
        <f t="shared" si="5"/>
        <v>119464</v>
      </c>
      <c r="N14" s="72">
        <f t="shared" si="5"/>
        <v>0</v>
      </c>
      <c r="O14" s="16">
        <f t="shared" si="1"/>
        <v>1451360</v>
      </c>
      <c r="P14" s="11">
        <f t="shared" si="4"/>
        <v>974515</v>
      </c>
      <c r="Q14" s="74"/>
      <c r="R14" s="74"/>
    </row>
    <row r="15" spans="1:18" x14ac:dyDescent="0.25">
      <c r="A15" s="13" t="s">
        <v>90</v>
      </c>
      <c r="B15" s="13">
        <v>27516</v>
      </c>
      <c r="C15" s="15">
        <v>39585</v>
      </c>
      <c r="D15" s="15">
        <v>39162</v>
      </c>
      <c r="E15" s="15">
        <v>39187</v>
      </c>
      <c r="F15" s="15">
        <v>38593</v>
      </c>
      <c r="G15" s="15">
        <v>38595</v>
      </c>
      <c r="H15" s="15">
        <v>36173</v>
      </c>
      <c r="I15" s="15">
        <v>36441</v>
      </c>
      <c r="J15" s="15">
        <v>36898</v>
      </c>
      <c r="K15" s="15">
        <v>37442</v>
      </c>
      <c r="L15" s="15">
        <v>36873</v>
      </c>
      <c r="M15" s="15">
        <v>37948</v>
      </c>
      <c r="N15" s="15"/>
      <c r="O15" s="16">
        <f t="shared" si="1"/>
        <v>444413</v>
      </c>
      <c r="P15" s="11">
        <f t="shared" si="4"/>
        <v>295252</v>
      </c>
    </row>
    <row r="16" spans="1:18" x14ac:dyDescent="0.25">
      <c r="A16" s="13" t="s">
        <v>91</v>
      </c>
      <c r="B16" s="15">
        <v>86050</v>
      </c>
      <c r="C16" s="15">
        <v>86050</v>
      </c>
      <c r="D16" s="15">
        <v>87714</v>
      </c>
      <c r="E16" s="15">
        <v>87304</v>
      </c>
      <c r="F16" s="15">
        <v>85199</v>
      </c>
      <c r="G16" s="15">
        <v>84386</v>
      </c>
      <c r="H16" s="15">
        <v>80724</v>
      </c>
      <c r="I16" s="15">
        <v>81836</v>
      </c>
      <c r="J16" s="15">
        <v>81938</v>
      </c>
      <c r="K16" s="191">
        <v>82196</v>
      </c>
      <c r="L16" s="15">
        <v>82034</v>
      </c>
      <c r="M16" s="15">
        <v>81516</v>
      </c>
      <c r="N16" s="15"/>
      <c r="O16" s="16">
        <f t="shared" si="1"/>
        <v>1006947</v>
      </c>
      <c r="P16" s="11">
        <f t="shared" si="4"/>
        <v>679263</v>
      </c>
    </row>
    <row r="17" spans="1:18" s="65" customFormat="1" x14ac:dyDescent="0.25">
      <c r="A17" s="75" t="s">
        <v>102</v>
      </c>
      <c r="B17" s="72">
        <f>B18+B19</f>
        <v>4069</v>
      </c>
      <c r="C17" s="72">
        <f>C18+C19</f>
        <v>3840</v>
      </c>
      <c r="D17" s="72">
        <f t="shared" ref="D17:N17" si="6">D18+D19</f>
        <v>3793</v>
      </c>
      <c r="E17" s="72">
        <f t="shared" si="6"/>
        <v>3908</v>
      </c>
      <c r="F17" s="72">
        <f t="shared" si="6"/>
        <v>4009</v>
      </c>
      <c r="G17" s="72">
        <f t="shared" si="6"/>
        <v>3919</v>
      </c>
      <c r="H17" s="72">
        <f t="shared" si="6"/>
        <v>3888</v>
      </c>
      <c r="I17" s="72">
        <f t="shared" si="6"/>
        <v>3669</v>
      </c>
      <c r="J17" s="72">
        <f t="shared" si="6"/>
        <v>3427</v>
      </c>
      <c r="K17" s="72">
        <f t="shared" si="6"/>
        <v>3689</v>
      </c>
      <c r="L17" s="72">
        <f t="shared" si="6"/>
        <v>3661</v>
      </c>
      <c r="M17" s="72">
        <f t="shared" si="6"/>
        <v>3686</v>
      </c>
      <c r="N17" s="72">
        <f t="shared" si="6"/>
        <v>0</v>
      </c>
      <c r="O17" s="16">
        <f t="shared" si="1"/>
        <v>45558</v>
      </c>
      <c r="P17" s="11">
        <f t="shared" si="4"/>
        <v>31095</v>
      </c>
      <c r="Q17" s="74"/>
      <c r="R17" s="74"/>
    </row>
    <row r="18" spans="1:18" x14ac:dyDescent="0.25">
      <c r="A18" s="13" t="s">
        <v>92</v>
      </c>
      <c r="B18" s="13">
        <v>871</v>
      </c>
      <c r="C18" s="15">
        <v>838</v>
      </c>
      <c r="D18" s="15">
        <v>817</v>
      </c>
      <c r="E18" s="15">
        <v>823</v>
      </c>
      <c r="F18" s="15">
        <v>835</v>
      </c>
      <c r="G18" s="15">
        <v>792</v>
      </c>
      <c r="H18" s="15">
        <v>810</v>
      </c>
      <c r="I18" s="15">
        <v>762</v>
      </c>
      <c r="J18" s="15">
        <v>686</v>
      </c>
      <c r="K18" s="15">
        <v>734</v>
      </c>
      <c r="L18" s="15">
        <v>726</v>
      </c>
      <c r="M18" s="15">
        <v>746</v>
      </c>
      <c r="N18" s="15"/>
      <c r="O18" s="16">
        <f t="shared" si="1"/>
        <v>9440</v>
      </c>
      <c r="P18" s="11">
        <f t="shared" si="4"/>
        <v>6548</v>
      </c>
      <c r="Q18" s="3">
        <v>747</v>
      </c>
    </row>
    <row r="19" spans="1:18" x14ac:dyDescent="0.25">
      <c r="A19" s="13" t="s">
        <v>93</v>
      </c>
      <c r="B19" s="13">
        <v>3198</v>
      </c>
      <c r="C19" s="15">
        <v>3002</v>
      </c>
      <c r="D19" s="15">
        <v>2976</v>
      </c>
      <c r="E19" s="15">
        <v>3085</v>
      </c>
      <c r="F19" s="15">
        <v>3174</v>
      </c>
      <c r="G19" s="15">
        <v>3127</v>
      </c>
      <c r="H19" s="15">
        <v>3078</v>
      </c>
      <c r="I19" s="15">
        <v>2907</v>
      </c>
      <c r="J19" s="15">
        <v>2741</v>
      </c>
      <c r="K19" s="15">
        <v>2955</v>
      </c>
      <c r="L19" s="15">
        <v>2935</v>
      </c>
      <c r="M19" s="15">
        <v>2940</v>
      </c>
      <c r="N19" s="15"/>
      <c r="O19" s="16">
        <f t="shared" si="1"/>
        <v>36118</v>
      </c>
      <c r="P19" s="11">
        <f t="shared" si="4"/>
        <v>24547</v>
      </c>
      <c r="Q19" s="3">
        <v>2920</v>
      </c>
    </row>
    <row r="20" spans="1:18" s="65" customFormat="1" ht="17.25" customHeight="1" x14ac:dyDescent="0.25">
      <c r="A20" s="71" t="s">
        <v>103</v>
      </c>
      <c r="B20" s="14">
        <f>B21+B22</f>
        <v>4174</v>
      </c>
      <c r="C20" s="14">
        <f>C21+C22</f>
        <v>4439</v>
      </c>
      <c r="D20" s="14">
        <f t="shared" ref="D20:N20" si="7">D21+D22</f>
        <v>4471</v>
      </c>
      <c r="E20" s="14">
        <f t="shared" si="7"/>
        <v>4512</v>
      </c>
      <c r="F20" s="14">
        <f t="shared" si="7"/>
        <v>4302</v>
      </c>
      <c r="G20" s="14">
        <f t="shared" si="7"/>
        <v>4339</v>
      </c>
      <c r="H20" s="14">
        <f t="shared" si="7"/>
        <v>4103</v>
      </c>
      <c r="I20" s="14">
        <f t="shared" si="7"/>
        <v>4081</v>
      </c>
      <c r="J20" s="14">
        <f t="shared" si="7"/>
        <v>4128</v>
      </c>
      <c r="K20" s="14">
        <f t="shared" si="7"/>
        <v>4204</v>
      </c>
      <c r="L20" s="14">
        <f t="shared" si="7"/>
        <v>4150</v>
      </c>
      <c r="M20" s="14">
        <f t="shared" si="7"/>
        <v>4198</v>
      </c>
      <c r="N20" s="14">
        <f t="shared" si="7"/>
        <v>0</v>
      </c>
      <c r="O20" s="16">
        <f t="shared" si="1"/>
        <v>51101</v>
      </c>
      <c r="P20" s="11">
        <f t="shared" si="4"/>
        <v>34421</v>
      </c>
      <c r="Q20" s="74"/>
      <c r="R20" s="74"/>
    </row>
    <row r="21" spans="1:18" ht="15" customHeight="1" x14ac:dyDescent="0.25">
      <c r="A21" s="13" t="s">
        <v>92</v>
      </c>
      <c r="B21" s="13">
        <v>1080</v>
      </c>
      <c r="C21" s="14">
        <v>979</v>
      </c>
      <c r="D21" s="15">
        <v>966</v>
      </c>
      <c r="E21" s="15">
        <v>982</v>
      </c>
      <c r="F21" s="15">
        <v>934</v>
      </c>
      <c r="G21" s="15">
        <v>951</v>
      </c>
      <c r="H21" s="15">
        <v>890</v>
      </c>
      <c r="I21" s="15">
        <v>896</v>
      </c>
      <c r="J21" s="15">
        <v>919</v>
      </c>
      <c r="K21" s="15">
        <v>932</v>
      </c>
      <c r="L21" s="15">
        <v>922</v>
      </c>
      <c r="M21" s="15">
        <v>934</v>
      </c>
      <c r="N21" s="15"/>
      <c r="O21" s="16">
        <f t="shared" si="1"/>
        <v>11385</v>
      </c>
      <c r="P21" s="11">
        <f t="shared" si="4"/>
        <v>7678</v>
      </c>
    </row>
    <row r="22" spans="1:18" ht="15.75" customHeight="1" x14ac:dyDescent="0.25">
      <c r="A22" s="13" t="s">
        <v>93</v>
      </c>
      <c r="B22" s="13">
        <v>3094</v>
      </c>
      <c r="C22" s="14">
        <v>3460</v>
      </c>
      <c r="D22" s="15">
        <v>3505</v>
      </c>
      <c r="E22" s="15">
        <v>3530</v>
      </c>
      <c r="F22" s="15">
        <v>3368</v>
      </c>
      <c r="G22" s="15">
        <v>3388</v>
      </c>
      <c r="H22" s="15">
        <v>3213</v>
      </c>
      <c r="I22" s="15">
        <v>3185</v>
      </c>
      <c r="J22" s="15">
        <v>3209</v>
      </c>
      <c r="K22" s="15">
        <v>3272</v>
      </c>
      <c r="L22" s="15">
        <v>3228</v>
      </c>
      <c r="M22" s="15">
        <v>3264</v>
      </c>
      <c r="N22" s="15"/>
      <c r="O22" s="16">
        <f t="shared" si="1"/>
        <v>39716</v>
      </c>
      <c r="P22" s="11">
        <f t="shared" si="4"/>
        <v>26743</v>
      </c>
    </row>
    <row r="23" spans="1:18" ht="29.25" customHeight="1" x14ac:dyDescent="0.25">
      <c r="A23" s="71" t="s">
        <v>105</v>
      </c>
      <c r="B23" s="14">
        <f>B12+B15</f>
        <v>53095</v>
      </c>
      <c r="C23" s="14">
        <f t="shared" ref="C23:N23" si="8">C12+C15</f>
        <v>75264</v>
      </c>
      <c r="D23" s="14">
        <f t="shared" si="8"/>
        <v>73959</v>
      </c>
      <c r="E23" s="14">
        <f t="shared" si="8"/>
        <v>74250</v>
      </c>
      <c r="F23" s="14">
        <f t="shared" si="8"/>
        <v>73126</v>
      </c>
      <c r="G23" s="14">
        <f t="shared" si="8"/>
        <v>73492</v>
      </c>
      <c r="H23" s="14">
        <f t="shared" si="8"/>
        <v>70598</v>
      </c>
      <c r="I23" s="14">
        <f t="shared" si="8"/>
        <v>68776</v>
      </c>
      <c r="J23" s="14">
        <f t="shared" si="8"/>
        <v>65925</v>
      </c>
      <c r="K23" s="14">
        <f t="shared" si="8"/>
        <v>68525</v>
      </c>
      <c r="L23" s="14">
        <f t="shared" si="8"/>
        <v>67603</v>
      </c>
      <c r="M23" s="14">
        <f t="shared" si="8"/>
        <v>69610</v>
      </c>
      <c r="N23" s="14">
        <f t="shared" si="8"/>
        <v>0</v>
      </c>
      <c r="O23" s="16">
        <f t="shared" si="1"/>
        <v>834223</v>
      </c>
      <c r="P23" s="11">
        <f t="shared" si="4"/>
        <v>562560</v>
      </c>
    </row>
    <row r="24" spans="1:18" ht="29.25" customHeight="1" x14ac:dyDescent="0.25">
      <c r="A24" s="71" t="s">
        <v>104</v>
      </c>
      <c r="B24" s="14">
        <f>B18+B21</f>
        <v>1951</v>
      </c>
      <c r="C24" s="14">
        <f>C18+C21</f>
        <v>1817</v>
      </c>
      <c r="D24" s="14">
        <f t="shared" ref="D24:N24" si="9">D18+D21</f>
        <v>1783</v>
      </c>
      <c r="E24" s="14">
        <f t="shared" si="9"/>
        <v>1805</v>
      </c>
      <c r="F24" s="14">
        <f t="shared" si="9"/>
        <v>1769</v>
      </c>
      <c r="G24" s="14">
        <f t="shared" si="9"/>
        <v>1743</v>
      </c>
      <c r="H24" s="14">
        <f t="shared" si="9"/>
        <v>1700</v>
      </c>
      <c r="I24" s="14">
        <f t="shared" si="9"/>
        <v>1658</v>
      </c>
      <c r="J24" s="14">
        <f t="shared" si="9"/>
        <v>1605</v>
      </c>
      <c r="K24" s="14">
        <f t="shared" si="9"/>
        <v>1666</v>
      </c>
      <c r="L24" s="14">
        <f t="shared" si="9"/>
        <v>1648</v>
      </c>
      <c r="M24" s="14">
        <f t="shared" si="9"/>
        <v>1680</v>
      </c>
      <c r="N24" s="14">
        <f t="shared" si="9"/>
        <v>0</v>
      </c>
      <c r="O24" s="16">
        <f t="shared" si="1"/>
        <v>20825</v>
      </c>
      <c r="P24" s="11">
        <f t="shared" si="4"/>
        <v>14226</v>
      </c>
    </row>
    <row r="25" spans="1:18" ht="29.25" customHeight="1" x14ac:dyDescent="0.25">
      <c r="A25" s="71" t="s">
        <v>106</v>
      </c>
      <c r="B25" s="14">
        <f>B13+B16</f>
        <v>165909</v>
      </c>
      <c r="C25" s="14">
        <f t="shared" ref="C25:N25" si="10">C13+C16</f>
        <v>165909</v>
      </c>
      <c r="D25" s="14">
        <f t="shared" si="10"/>
        <v>166911</v>
      </c>
      <c r="E25" s="14">
        <f t="shared" si="10"/>
        <v>169469</v>
      </c>
      <c r="F25" s="14">
        <f t="shared" si="10"/>
        <v>168948</v>
      </c>
      <c r="G25" s="14">
        <f t="shared" si="10"/>
        <v>168791</v>
      </c>
      <c r="H25" s="14">
        <f t="shared" si="10"/>
        <v>162888</v>
      </c>
      <c r="I25" s="14">
        <f t="shared" si="10"/>
        <v>159969</v>
      </c>
      <c r="J25" s="14">
        <f t="shared" si="10"/>
        <v>155387</v>
      </c>
      <c r="K25" s="14">
        <f t="shared" si="10"/>
        <v>161821</v>
      </c>
      <c r="L25" s="14">
        <f t="shared" si="10"/>
        <v>160858</v>
      </c>
      <c r="M25" s="14">
        <f t="shared" si="10"/>
        <v>161062</v>
      </c>
      <c r="N25" s="14">
        <f t="shared" si="10"/>
        <v>0</v>
      </c>
      <c r="O25" s="16">
        <f t="shared" si="1"/>
        <v>1967922</v>
      </c>
      <c r="P25" s="11">
        <f t="shared" si="4"/>
        <v>1328794</v>
      </c>
    </row>
    <row r="26" spans="1:18" s="65" customFormat="1" ht="33.75" customHeight="1" x14ac:dyDescent="0.25">
      <c r="A26" s="71" t="s">
        <v>89</v>
      </c>
      <c r="B26" s="14">
        <f>B19+B22</f>
        <v>6292</v>
      </c>
      <c r="C26" s="14">
        <f>C19+C22</f>
        <v>6462</v>
      </c>
      <c r="D26" s="14">
        <f t="shared" ref="D26:N26" si="11">D19+D22</f>
        <v>6481</v>
      </c>
      <c r="E26" s="14">
        <f t="shared" si="11"/>
        <v>6615</v>
      </c>
      <c r="F26" s="14">
        <f t="shared" si="11"/>
        <v>6542</v>
      </c>
      <c r="G26" s="14">
        <f t="shared" si="11"/>
        <v>6515</v>
      </c>
      <c r="H26" s="14">
        <f t="shared" si="11"/>
        <v>6291</v>
      </c>
      <c r="I26" s="14">
        <f t="shared" si="11"/>
        <v>6092</v>
      </c>
      <c r="J26" s="14">
        <f t="shared" si="11"/>
        <v>5950</v>
      </c>
      <c r="K26" s="14">
        <f t="shared" si="11"/>
        <v>6227</v>
      </c>
      <c r="L26" s="14">
        <f t="shared" si="11"/>
        <v>6163</v>
      </c>
      <c r="M26" s="14">
        <f t="shared" si="11"/>
        <v>6204</v>
      </c>
      <c r="N26" s="14">
        <f t="shared" si="11"/>
        <v>0</v>
      </c>
      <c r="O26" s="16">
        <f t="shared" si="1"/>
        <v>75834</v>
      </c>
      <c r="P26" s="11">
        <f t="shared" si="4"/>
        <v>51290</v>
      </c>
      <c r="Q26" s="74"/>
      <c r="R26" s="74"/>
    </row>
    <row r="27" spans="1:18" s="65" customFormat="1" ht="23.25" customHeight="1" x14ac:dyDescent="0.25">
      <c r="A27" s="71" t="s">
        <v>132</v>
      </c>
      <c r="B27" s="14">
        <f>B23+B25</f>
        <v>219004</v>
      </c>
      <c r="C27" s="14">
        <f>C23+C25</f>
        <v>241173</v>
      </c>
      <c r="D27" s="14">
        <f t="shared" ref="D27:N27" si="12">D23+D25</f>
        <v>240870</v>
      </c>
      <c r="E27" s="14">
        <f>E23+E25</f>
        <v>243719</v>
      </c>
      <c r="F27" s="14">
        <f>F23+F25</f>
        <v>242074</v>
      </c>
      <c r="G27" s="14">
        <f t="shared" si="12"/>
        <v>242283</v>
      </c>
      <c r="H27" s="14">
        <f t="shared" si="12"/>
        <v>233486</v>
      </c>
      <c r="I27" s="14">
        <f>I23+I25</f>
        <v>228745</v>
      </c>
      <c r="J27" s="14">
        <f t="shared" si="12"/>
        <v>221312</v>
      </c>
      <c r="K27" s="14">
        <f>K23+K25</f>
        <v>230346</v>
      </c>
      <c r="L27" s="14">
        <f t="shared" si="12"/>
        <v>228461</v>
      </c>
      <c r="M27" s="14">
        <f t="shared" si="12"/>
        <v>230672</v>
      </c>
      <c r="N27" s="14">
        <f t="shared" si="12"/>
        <v>0</v>
      </c>
      <c r="O27" s="16">
        <f>SUM(B27:N27)</f>
        <v>2802145</v>
      </c>
      <c r="P27" s="11">
        <f t="shared" si="4"/>
        <v>1891354</v>
      </c>
      <c r="Q27" s="74"/>
      <c r="R27" s="74"/>
    </row>
    <row r="28" spans="1:18" ht="24.75" customHeight="1" x14ac:dyDescent="0.25">
      <c r="A28" s="69" t="s">
        <v>107</v>
      </c>
      <c r="B28" s="69"/>
      <c r="C28" s="70">
        <f>C8+C24</f>
        <v>3172</v>
      </c>
      <c r="D28" s="70">
        <f t="shared" ref="D28:N28" si="13">D8+D24</f>
        <v>3158</v>
      </c>
      <c r="E28" s="70">
        <f t="shared" si="13"/>
        <v>3264</v>
      </c>
      <c r="F28" s="70">
        <f>F8+F24</f>
        <v>3256</v>
      </c>
      <c r="G28" s="70">
        <f>G8+G24</f>
        <v>3235</v>
      </c>
      <c r="H28" s="70">
        <f t="shared" si="13"/>
        <v>3148</v>
      </c>
      <c r="I28" s="70">
        <f t="shared" si="13"/>
        <v>3088</v>
      </c>
      <c r="J28" s="70">
        <f t="shared" si="13"/>
        <v>3021</v>
      </c>
      <c r="K28" s="70">
        <f t="shared" si="13"/>
        <v>3152</v>
      </c>
      <c r="L28" s="70">
        <f t="shared" si="13"/>
        <v>3160</v>
      </c>
      <c r="M28" s="70">
        <f t="shared" si="13"/>
        <v>3174</v>
      </c>
      <c r="N28" s="70">
        <f t="shared" si="13"/>
        <v>0</v>
      </c>
      <c r="O28" s="16">
        <f t="shared" si="1"/>
        <v>34828</v>
      </c>
      <c r="P28" s="11">
        <f t="shared" si="4"/>
        <v>22321</v>
      </c>
    </row>
    <row r="29" spans="1:18" ht="21" customHeight="1" x14ac:dyDescent="0.25">
      <c r="A29" s="130" t="s">
        <v>114</v>
      </c>
      <c r="B29" s="131">
        <f>B5+B11+B14</f>
        <v>546557.53</v>
      </c>
      <c r="C29" s="131">
        <f t="shared" ref="C29:I29" si="14">C5+C11+C14</f>
        <v>578605.23</v>
      </c>
      <c r="D29" s="131">
        <f t="shared" si="14"/>
        <v>562540.32000000007</v>
      </c>
      <c r="E29" s="131">
        <f t="shared" si="14"/>
        <v>547450.41999999993</v>
      </c>
      <c r="F29" s="131">
        <f t="shared" si="14"/>
        <v>526170.52</v>
      </c>
      <c r="G29" s="131">
        <f t="shared" si="14"/>
        <v>550008.19999999995</v>
      </c>
      <c r="H29" s="131">
        <f t="shared" si="14"/>
        <v>521929.1</v>
      </c>
      <c r="I29" s="131">
        <f t="shared" si="14"/>
        <v>561756.16999999993</v>
      </c>
      <c r="J29" s="131">
        <f t="shared" ref="J29:N29" si="15">J5+J11+J14</f>
        <v>477644.83999999997</v>
      </c>
      <c r="K29" s="131">
        <f t="shared" si="15"/>
        <v>511819.76</v>
      </c>
      <c r="L29" s="131">
        <f t="shared" si="15"/>
        <v>528740.55000000005</v>
      </c>
      <c r="M29" s="131">
        <f>M5+M11+M14</f>
        <v>536680.52</v>
      </c>
      <c r="N29" s="131">
        <f t="shared" si="15"/>
        <v>0</v>
      </c>
      <c r="O29" s="16">
        <f>SUM(B29:N29)</f>
        <v>6449903.1600000001</v>
      </c>
      <c r="P29" s="17"/>
      <c r="Q29" s="3">
        <v>2</v>
      </c>
    </row>
    <row r="30" spans="1:18" x14ac:dyDescent="0.25">
      <c r="A30" s="132" t="s">
        <v>111</v>
      </c>
      <c r="B30" s="132"/>
      <c r="C30" s="133">
        <f>C31+C32</f>
        <v>546557.53</v>
      </c>
      <c r="D30" s="133">
        <f t="shared" ref="D30:F30" si="16">D31+D32</f>
        <v>578603.23</v>
      </c>
      <c r="E30" s="133">
        <f t="shared" si="16"/>
        <v>562538.32000000007</v>
      </c>
      <c r="F30" s="133">
        <f t="shared" si="16"/>
        <v>525554.41999999993</v>
      </c>
      <c r="G30" s="133">
        <f>G31+G32</f>
        <v>547183.52</v>
      </c>
      <c r="H30" s="133">
        <f t="shared" ref="H30:N30" si="17">H31+H32</f>
        <v>549657.19999999995</v>
      </c>
      <c r="I30" s="133">
        <f t="shared" si="17"/>
        <v>523310.1</v>
      </c>
      <c r="J30" s="133">
        <f t="shared" si="17"/>
        <v>561756.16999999993</v>
      </c>
      <c r="K30" s="133">
        <f>K31+K32</f>
        <v>477644.83999999997</v>
      </c>
      <c r="L30" s="133">
        <f>L31+L32</f>
        <v>511676.76</v>
      </c>
      <c r="M30" s="133">
        <f>M31+M32</f>
        <v>528740.55000000005</v>
      </c>
      <c r="N30" s="133">
        <f t="shared" si="17"/>
        <v>536680.52</v>
      </c>
      <c r="O30" s="16">
        <f>SUM(B30:N30)</f>
        <v>6449903.1600000001</v>
      </c>
      <c r="P30" s="20">
        <v>7463800</v>
      </c>
    </row>
    <row r="31" spans="1:18" x14ac:dyDescent="0.25">
      <c r="A31" s="68" t="s">
        <v>112</v>
      </c>
      <c r="B31" s="68"/>
      <c r="C31" s="4">
        <v>327553.53000000003</v>
      </c>
      <c r="D31" s="36">
        <v>337432.23</v>
      </c>
      <c r="E31" s="4">
        <v>321670.32</v>
      </c>
      <c r="F31" s="4">
        <v>303731.42</v>
      </c>
      <c r="G31" s="4">
        <v>284096.52</v>
      </c>
      <c r="H31" s="36">
        <v>307725.2</v>
      </c>
      <c r="I31" s="4">
        <v>288443.09999999998</v>
      </c>
      <c r="J31" s="4">
        <v>333011.17</v>
      </c>
      <c r="K31" s="4">
        <v>256332.84</v>
      </c>
      <c r="L31" s="36">
        <v>281473.76</v>
      </c>
      <c r="M31" s="4">
        <v>300279.55</v>
      </c>
      <c r="N31" s="181">
        <v>306008.52</v>
      </c>
      <c r="O31" s="6"/>
      <c r="P31" s="6">
        <f>P30-O30</f>
        <v>1013896.8399999999</v>
      </c>
      <c r="Q31" s="5" t="s">
        <v>19</v>
      </c>
    </row>
    <row r="32" spans="1:18" x14ac:dyDescent="0.25">
      <c r="A32" s="4" t="s">
        <v>113</v>
      </c>
      <c r="B32" s="4"/>
      <c r="C32" s="36">
        <v>219004</v>
      </c>
      <c r="D32" s="36">
        <v>241171</v>
      </c>
      <c r="E32" s="36">
        <v>240868</v>
      </c>
      <c r="F32" s="36">
        <v>221823</v>
      </c>
      <c r="G32" s="36">
        <v>263087</v>
      </c>
      <c r="H32" s="36">
        <v>241932</v>
      </c>
      <c r="I32" s="4">
        <v>234867</v>
      </c>
      <c r="J32" s="4">
        <v>228745</v>
      </c>
      <c r="K32" s="4">
        <v>221312</v>
      </c>
      <c r="L32" s="36">
        <v>230203</v>
      </c>
      <c r="M32" s="4">
        <v>228461</v>
      </c>
      <c r="N32" s="181">
        <v>230672</v>
      </c>
      <c r="O32" s="37"/>
      <c r="P32" s="22"/>
      <c r="Q32" s="5" t="s">
        <v>20</v>
      </c>
    </row>
    <row r="33" spans="1:16" x14ac:dyDescent="0.25">
      <c r="A33" s="4"/>
      <c r="B33" s="4"/>
      <c r="C33" s="4">
        <v>364</v>
      </c>
      <c r="D33" s="38">
        <f>C33+C34-C35</f>
        <v>364</v>
      </c>
      <c r="E33" s="38">
        <f>D33+D34-D35</f>
        <v>366</v>
      </c>
      <c r="F33" s="38">
        <f>E33+E34-E35</f>
        <v>374</v>
      </c>
      <c r="G33" s="38">
        <f t="shared" ref="G33:O33" si="18">F33+F34-F35</f>
        <v>379</v>
      </c>
      <c r="H33" s="38">
        <f t="shared" si="18"/>
        <v>370</v>
      </c>
      <c r="I33" s="38">
        <f t="shared" si="18"/>
        <v>365</v>
      </c>
      <c r="J33" s="38">
        <f t="shared" si="18"/>
        <v>355</v>
      </c>
      <c r="K33" s="38">
        <f t="shared" si="18"/>
        <v>356</v>
      </c>
      <c r="L33" s="38">
        <f t="shared" si="18"/>
        <v>356</v>
      </c>
      <c r="M33" s="38">
        <f t="shared" si="18"/>
        <v>356</v>
      </c>
      <c r="N33" s="38">
        <f t="shared" si="18"/>
        <v>352</v>
      </c>
      <c r="O33" s="38">
        <f t="shared" si="18"/>
        <v>352</v>
      </c>
      <c r="P33" s="21"/>
    </row>
    <row r="34" spans="1:16" x14ac:dyDescent="0.25">
      <c r="A34" s="5" t="s">
        <v>21</v>
      </c>
      <c r="B34" s="5"/>
      <c r="C34" s="4">
        <v>1</v>
      </c>
      <c r="D34" s="4">
        <v>6</v>
      </c>
      <c r="E34" s="4">
        <v>12</v>
      </c>
      <c r="F34" s="39">
        <v>6</v>
      </c>
      <c r="G34" s="39">
        <v>0</v>
      </c>
      <c r="H34" s="39">
        <v>2</v>
      </c>
      <c r="I34" s="39">
        <v>5</v>
      </c>
      <c r="J34" s="39">
        <v>4</v>
      </c>
      <c r="K34" s="39">
        <v>4</v>
      </c>
      <c r="L34" s="39">
        <v>2</v>
      </c>
      <c r="M34" s="39">
        <v>5</v>
      </c>
      <c r="N34" s="39"/>
      <c r="O34" s="6"/>
      <c r="P34" s="21">
        <f>C34+D34+E34+F34+G34+H34+I34+J34+K34+L34+M34+N34</f>
        <v>47</v>
      </c>
    </row>
    <row r="35" spans="1:16" x14ac:dyDescent="0.25">
      <c r="A35" s="5" t="s">
        <v>22</v>
      </c>
      <c r="B35" s="5"/>
      <c r="C35" s="40">
        <v>1</v>
      </c>
      <c r="D35" s="4">
        <v>4</v>
      </c>
      <c r="E35" s="4">
        <v>4</v>
      </c>
      <c r="F35" s="4">
        <v>1</v>
      </c>
      <c r="G35" s="4">
        <v>9</v>
      </c>
      <c r="H35" s="4">
        <v>7</v>
      </c>
      <c r="I35" s="4">
        <v>15</v>
      </c>
      <c r="J35" s="4">
        <v>3</v>
      </c>
      <c r="K35" s="4">
        <v>4</v>
      </c>
      <c r="L35" s="4">
        <v>2</v>
      </c>
      <c r="M35" s="4">
        <v>9</v>
      </c>
      <c r="N35" s="4"/>
      <c r="O35" s="4"/>
      <c r="P35" s="21">
        <f>C35+D35+E35+F35+G35+H35+I35+J35+K35+L35+M35+N35</f>
        <v>59</v>
      </c>
    </row>
    <row r="36" spans="1:16" x14ac:dyDescent="0.25">
      <c r="C36" s="2">
        <f>C33+C34</f>
        <v>365</v>
      </c>
      <c r="D36" s="176">
        <f>C36+D34</f>
        <v>371</v>
      </c>
      <c r="E36" s="176">
        <f>D36+E34</f>
        <v>383</v>
      </c>
      <c r="F36" s="176">
        <f>E36+F34</f>
        <v>389</v>
      </c>
      <c r="G36" s="176">
        <f t="shared" ref="G36:H36" si="19">F36+G34</f>
        <v>389</v>
      </c>
      <c r="H36" s="176">
        <f t="shared" si="19"/>
        <v>391</v>
      </c>
      <c r="I36" s="176">
        <f t="shared" ref="I36" si="20">H36+I34</f>
        <v>396</v>
      </c>
      <c r="J36" s="176">
        <f t="shared" ref="J36" si="21">I36+J34</f>
        <v>400</v>
      </c>
      <c r="K36" s="176">
        <f t="shared" ref="K36" si="22">J36+K34</f>
        <v>404</v>
      </c>
      <c r="L36" s="1">
        <v>351</v>
      </c>
      <c r="M36" s="180">
        <v>347</v>
      </c>
      <c r="O36" s="1"/>
    </row>
    <row r="37" spans="1:16" x14ac:dyDescent="0.25">
      <c r="C37" s="2"/>
      <c r="E37" s="126">
        <v>21896</v>
      </c>
      <c r="F37" s="126">
        <v>18744</v>
      </c>
      <c r="O37" s="1"/>
    </row>
    <row r="38" spans="1:16" x14ac:dyDescent="0.25">
      <c r="C38" s="2"/>
      <c r="E38" s="126" t="s">
        <v>117</v>
      </c>
      <c r="O38" s="1"/>
    </row>
    <row r="39" spans="1:16" x14ac:dyDescent="0.25">
      <c r="C39" s="2">
        <f>B29-C30</f>
        <v>0</v>
      </c>
      <c r="D39" s="2">
        <f t="shared" ref="D39:H39" si="23">C29-D30</f>
        <v>2</v>
      </c>
      <c r="E39" s="2">
        <f t="shared" si="23"/>
        <v>2</v>
      </c>
      <c r="F39" s="2">
        <f t="shared" si="23"/>
        <v>21896</v>
      </c>
      <c r="G39" s="2">
        <f t="shared" si="23"/>
        <v>-21013</v>
      </c>
      <c r="H39" s="2">
        <f t="shared" si="23"/>
        <v>351</v>
      </c>
      <c r="I39" s="2">
        <f>H29-I30</f>
        <v>-1381</v>
      </c>
      <c r="J39" s="2">
        <f t="shared" ref="J39:N39" si="24">I29-J30</f>
        <v>0</v>
      </c>
      <c r="K39" s="2">
        <f t="shared" si="24"/>
        <v>0</v>
      </c>
      <c r="L39" s="2">
        <f t="shared" si="24"/>
        <v>143</v>
      </c>
      <c r="M39" s="2">
        <f t="shared" si="24"/>
        <v>0</v>
      </c>
      <c r="N39" s="2">
        <f t="shared" si="24"/>
        <v>0</v>
      </c>
      <c r="O39" s="1"/>
      <c r="P39" s="176">
        <f>C39+D39+E39+F39+G39+H39+I39+J39+K39+L39+M39+N39</f>
        <v>0</v>
      </c>
    </row>
    <row r="40" spans="1:16" x14ac:dyDescent="0.25">
      <c r="C40" s="2">
        <f>B27-C32</f>
        <v>0</v>
      </c>
      <c r="D40" s="2">
        <f t="shared" ref="D40:N40" si="25">C27-D32</f>
        <v>2</v>
      </c>
      <c r="E40" s="2">
        <f t="shared" si="25"/>
        <v>2</v>
      </c>
      <c r="F40" s="2">
        <f t="shared" si="25"/>
        <v>21896</v>
      </c>
      <c r="G40" s="2">
        <f t="shared" si="25"/>
        <v>-21013</v>
      </c>
      <c r="H40" s="2">
        <f t="shared" si="25"/>
        <v>351</v>
      </c>
      <c r="I40" s="2">
        <f t="shared" si="25"/>
        <v>-1381</v>
      </c>
      <c r="J40" s="2">
        <f t="shared" si="25"/>
        <v>0</v>
      </c>
      <c r="K40" s="2">
        <f t="shared" si="25"/>
        <v>0</v>
      </c>
      <c r="L40" s="2">
        <f t="shared" si="25"/>
        <v>143</v>
      </c>
      <c r="M40" s="2">
        <f t="shared" si="25"/>
        <v>0</v>
      </c>
      <c r="N40" s="2">
        <f t="shared" si="25"/>
        <v>0</v>
      </c>
      <c r="O40" s="1"/>
      <c r="P40" s="176">
        <f>C40+D40+E40+F40+G40+H40+I40+J40+K40+L40+M40+N40</f>
        <v>0</v>
      </c>
    </row>
    <row r="41" spans="1:16" x14ac:dyDescent="0.25">
      <c r="C41" s="2"/>
      <c r="O41" s="1"/>
    </row>
    <row r="42" spans="1:16" x14ac:dyDescent="0.25">
      <c r="C42" s="2"/>
      <c r="I42" s="1">
        <v>78133</v>
      </c>
      <c r="O42" s="1"/>
    </row>
    <row r="43" spans="1:16" x14ac:dyDescent="0.25">
      <c r="C43" s="2"/>
      <c r="O43" s="1"/>
    </row>
    <row r="44" spans="1:16" x14ac:dyDescent="0.25">
      <c r="C44" s="2"/>
      <c r="O44" s="1"/>
    </row>
    <row r="45" spans="1:16" x14ac:dyDescent="0.25">
      <c r="C45" s="2"/>
      <c r="O45" s="1"/>
    </row>
    <row r="46" spans="1:16" x14ac:dyDescent="0.25">
      <c r="C46" s="2"/>
      <c r="O46" s="1"/>
    </row>
    <row r="47" spans="1:16" x14ac:dyDescent="0.25">
      <c r="C47" s="2"/>
      <c r="O47" s="1"/>
    </row>
    <row r="48" spans="1:16" x14ac:dyDescent="0.25">
      <c r="C48" s="2"/>
      <c r="O48" s="1"/>
    </row>
    <row r="49" spans="3:15" x14ac:dyDescent="0.25">
      <c r="C49" s="2"/>
      <c r="O49" s="1"/>
    </row>
    <row r="50" spans="3:15" x14ac:dyDescent="0.25">
      <c r="C50" s="2"/>
      <c r="O50" s="1"/>
    </row>
    <row r="51" spans="3:15" x14ac:dyDescent="0.25">
      <c r="C51" s="2"/>
      <c r="O51" s="1"/>
    </row>
    <row r="52" spans="3:15" x14ac:dyDescent="0.25">
      <c r="C52" s="2"/>
      <c r="O52" s="1"/>
    </row>
    <row r="53" spans="3:15" x14ac:dyDescent="0.25">
      <c r="C53" s="2"/>
      <c r="O53" s="1"/>
    </row>
    <row r="54" spans="3:15" x14ac:dyDescent="0.25">
      <c r="C54" s="2"/>
      <c r="O54" s="1"/>
    </row>
    <row r="55" spans="3:15" x14ac:dyDescent="0.25">
      <c r="C55" s="2"/>
      <c r="O55" s="1"/>
    </row>
    <row r="56" spans="3:15" x14ac:dyDescent="0.25">
      <c r="C56" s="2"/>
      <c r="O56" s="1"/>
    </row>
    <row r="57" spans="3:15" x14ac:dyDescent="0.25">
      <c r="C57" s="2"/>
      <c r="O57" s="1"/>
    </row>
    <row r="58" spans="3:15" x14ac:dyDescent="0.25">
      <c r="C58" s="2"/>
      <c r="O58" s="1"/>
    </row>
    <row r="59" spans="3:15" x14ac:dyDescent="0.25">
      <c r="C59" s="2"/>
      <c r="O59" s="1"/>
    </row>
    <row r="60" spans="3:15" x14ac:dyDescent="0.25">
      <c r="C60" s="2"/>
      <c r="O60" s="1"/>
    </row>
    <row r="61" spans="3:15" x14ac:dyDescent="0.25">
      <c r="C61" s="2"/>
      <c r="O61" s="1"/>
    </row>
    <row r="62" spans="3:15" x14ac:dyDescent="0.25">
      <c r="C62" s="2"/>
      <c r="O62" s="1"/>
    </row>
    <row r="63" spans="3:15" x14ac:dyDescent="0.25">
      <c r="C63" s="2"/>
      <c r="O63" s="1"/>
    </row>
    <row r="64" spans="3:15" x14ac:dyDescent="0.25">
      <c r="C64" s="2"/>
      <c r="O64" s="1"/>
    </row>
    <row r="65" spans="3:15" x14ac:dyDescent="0.25">
      <c r="C65" s="2"/>
      <c r="O65" s="1"/>
    </row>
    <row r="66" spans="3:15" x14ac:dyDescent="0.25">
      <c r="C66" s="2"/>
      <c r="O66" s="1"/>
    </row>
    <row r="67" spans="3:15" x14ac:dyDescent="0.25">
      <c r="C67" s="2"/>
      <c r="O67" s="1"/>
    </row>
    <row r="68" spans="3:15" x14ac:dyDescent="0.25">
      <c r="C68" s="2"/>
      <c r="O68" s="1"/>
    </row>
    <row r="69" spans="3:15" x14ac:dyDescent="0.25">
      <c r="C69" s="2"/>
      <c r="O69" s="1"/>
    </row>
    <row r="70" spans="3:15" x14ac:dyDescent="0.25">
      <c r="C70" s="2"/>
      <c r="O70" s="1"/>
    </row>
    <row r="71" spans="3:15" x14ac:dyDescent="0.25">
      <c r="C71" s="2"/>
      <c r="O71" s="1"/>
    </row>
    <row r="72" spans="3:15" x14ac:dyDescent="0.25">
      <c r="C72" s="2"/>
      <c r="O72" s="1"/>
    </row>
    <row r="73" spans="3:15" x14ac:dyDescent="0.25">
      <c r="C73" s="2"/>
      <c r="O73" s="1"/>
    </row>
    <row r="74" spans="3:15" x14ac:dyDescent="0.25">
      <c r="C74" s="2"/>
      <c r="O74" s="1"/>
    </row>
    <row r="75" spans="3:15" x14ac:dyDescent="0.25">
      <c r="C75" s="2"/>
      <c r="O75" s="1"/>
    </row>
    <row r="76" spans="3:15" x14ac:dyDescent="0.25">
      <c r="C76" s="2"/>
      <c r="O76" s="1"/>
    </row>
    <row r="77" spans="3:15" x14ac:dyDescent="0.25">
      <c r="C77" s="2"/>
      <c r="O77" s="1"/>
    </row>
    <row r="78" spans="3:15" x14ac:dyDescent="0.25">
      <c r="C78" s="2"/>
      <c r="O78" s="1"/>
    </row>
    <row r="79" spans="3:15" x14ac:dyDescent="0.25">
      <c r="C79" s="2"/>
      <c r="O79" s="1"/>
    </row>
    <row r="80" spans="3:15" x14ac:dyDescent="0.25">
      <c r="C80" s="2"/>
      <c r="O80" s="1"/>
    </row>
    <row r="81" spans="3:15" x14ac:dyDescent="0.25">
      <c r="C81" s="2"/>
      <c r="O81" s="1"/>
    </row>
    <row r="82" spans="3:15" x14ac:dyDescent="0.25">
      <c r="C82" s="2"/>
      <c r="O82" s="1"/>
    </row>
  </sheetData>
  <pageMargins left="0.11811023622047245" right="0.11811023622047245" top="0.15748031496062992" bottom="0.15748031496062992" header="0.31496062992125984" footer="0.31496062992125984"/>
  <pageSetup paperSize="9" scale="5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8" workbookViewId="0">
      <selection activeCell="F13" sqref="F13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129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82" t="s">
        <v>31</v>
      </c>
      <c r="E10" s="182" t="s">
        <v>32</v>
      </c>
      <c r="F10" s="182" t="s">
        <v>31</v>
      </c>
      <c r="G10" s="182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33</v>
      </c>
      <c r="E12" s="115">
        <v>41</v>
      </c>
      <c r="F12" s="127">
        <v>256332.84</v>
      </c>
      <c r="G12" s="116">
        <v>2759996.33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3021</v>
      </c>
      <c r="E13" s="115">
        <v>28598</v>
      </c>
      <c r="F13" s="120">
        <v>65925</v>
      </c>
      <c r="G13" s="120">
        <v>628485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5950</v>
      </c>
      <c r="E14" s="118">
        <f>E15+E16+E17+E18+E19+E20+E21+E22+E23+E24+E25+E26+E27+E28+E29+E30</f>
        <v>57558</v>
      </c>
      <c r="F14" s="118">
        <f t="shared" ref="F14:G14" si="0">F15+F16+F17+F18+F19+F20+F21+F22+F23+F24+F25+F26+F27+F28+F29+F30</f>
        <v>155387</v>
      </c>
      <c r="G14" s="118">
        <f t="shared" si="0"/>
        <v>1484324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42</v>
      </c>
      <c r="E15" s="110">
        <f>D15+август!E15</f>
        <v>416</v>
      </c>
      <c r="F15" s="110">
        <v>252</v>
      </c>
      <c r="G15" s="110">
        <f>F15+август!G15</f>
        <v>2518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101</v>
      </c>
      <c r="E16" s="110">
        <f>D16+август!E16</f>
        <v>1085</v>
      </c>
      <c r="F16" s="110">
        <v>1171</v>
      </c>
      <c r="G16" s="110">
        <f>F16+август!G16</f>
        <v>12555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218</v>
      </c>
      <c r="E17" s="110">
        <f>D17+август!E17</f>
        <v>2061</v>
      </c>
      <c r="F17" s="110">
        <v>3066</v>
      </c>
      <c r="G17" s="110">
        <f>F17+август!G17</f>
        <v>28366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355</v>
      </c>
      <c r="E18" s="110">
        <f>D18+август!E18</f>
        <v>3420</v>
      </c>
      <c r="F18" s="110">
        <v>7392</v>
      </c>
      <c r="G18" s="110">
        <f>F18+август!G18</f>
        <v>69661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606</v>
      </c>
      <c r="E19" s="110">
        <f>D19+август!E19</f>
        <v>5829</v>
      </c>
      <c r="F19" s="110">
        <v>82387</v>
      </c>
      <c r="G19" s="110">
        <f>F19+август!G19</f>
        <v>795257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605</v>
      </c>
      <c r="E20" s="110">
        <f>D20+август!E20</f>
        <v>5898</v>
      </c>
      <c r="F20" s="110">
        <v>22190</v>
      </c>
      <c r="G20" s="110">
        <f>F20+август!G20</f>
        <v>205601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365</v>
      </c>
      <c r="E21" s="110">
        <f>D21+август!E21</f>
        <v>3512</v>
      </c>
      <c r="F21" s="110">
        <v>3850</v>
      </c>
      <c r="G21" s="110">
        <f>F21+август!G21</f>
        <v>37894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373</v>
      </c>
      <c r="E22" s="110">
        <f>D22+август!E22</f>
        <v>3543</v>
      </c>
      <c r="F22" s="110">
        <v>3110</v>
      </c>
      <c r="G22" s="110">
        <f>F22+август!G22</f>
        <v>29437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69</v>
      </c>
      <c r="E23" s="110">
        <f>D23+август!E23</f>
        <v>683</v>
      </c>
      <c r="F23" s="110">
        <v>748</v>
      </c>
      <c r="G23" s="110">
        <f>F23+август!G23</f>
        <v>7579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92</v>
      </c>
      <c r="E24" s="110">
        <f>D24+август!E24</f>
        <v>986</v>
      </c>
      <c r="F24" s="110">
        <v>1108</v>
      </c>
      <c r="G24" s="110">
        <f>F24+август!G24</f>
        <v>11535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484</v>
      </c>
      <c r="E25" s="110">
        <f>D25+август!E25</f>
        <v>5093</v>
      </c>
      <c r="F25" s="110">
        <v>5156</v>
      </c>
      <c r="G25" s="110">
        <f>F25+август!G25</f>
        <v>50951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1961</v>
      </c>
      <c r="E26" s="110">
        <f>D26+август!E26</f>
        <v>18499</v>
      </c>
      <c r="F26" s="110">
        <v>9790</v>
      </c>
      <c r="G26" s="110">
        <f>F26+август!G26</f>
        <v>93285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f>D27+август!E27</f>
        <v>108</v>
      </c>
      <c r="F27" s="110">
        <v>571</v>
      </c>
      <c r="G27" s="110">
        <f>F27+август!G27</f>
        <v>5012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21</v>
      </c>
      <c r="E28" s="110">
        <f>D28+август!E28</f>
        <v>312</v>
      </c>
      <c r="F28" s="110">
        <v>171</v>
      </c>
      <c r="G28" s="110">
        <f>F28+август!G28</f>
        <v>1870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541</v>
      </c>
      <c r="E29" s="110">
        <f>D29+август!E29</f>
        <v>5072</v>
      </c>
      <c r="F29" s="110">
        <v>13248</v>
      </c>
      <c r="G29" s="110">
        <f>F29+август!G29</f>
        <v>121120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107</v>
      </c>
      <c r="E30" s="110">
        <f>D30+август!E30</f>
        <v>1041</v>
      </c>
      <c r="F30" s="110">
        <v>1177</v>
      </c>
      <c r="G30" s="110">
        <f>F30+август!G30</f>
        <v>11683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D31+август!E31</f>
        <v>0</v>
      </c>
      <c r="F31" s="110">
        <v>0</v>
      </c>
      <c r="G31" s="110">
        <f>F31+август!G31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477644.83999999997</v>
      </c>
      <c r="G32" s="118">
        <f>G14+G12+G13</f>
        <v>4872805.33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1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15.75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84" t="s">
        <v>43</v>
      </c>
      <c r="B36" s="164"/>
      <c r="C36" s="83"/>
      <c r="D36" s="90"/>
      <c r="E36" s="165"/>
      <c r="F36" s="165" t="s">
        <v>44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83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84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83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83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84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ht="21.75" customHeight="1" x14ac:dyDescent="0.25">
      <c r="A45" s="200"/>
      <c r="B45" s="200"/>
      <c r="C45" s="83"/>
      <c r="D45" s="90"/>
      <c r="E45" s="90"/>
      <c r="F45" s="90"/>
      <c r="G45" s="90"/>
      <c r="H45" s="83" t="s">
        <v>130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L43" sqref="L43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131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85" t="s">
        <v>31</v>
      </c>
      <c r="E10" s="185" t="s">
        <v>32</v>
      </c>
      <c r="F10" s="185" t="s">
        <v>31</v>
      </c>
      <c r="G10" s="185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39</v>
      </c>
      <c r="E12" s="115">
        <v>41</v>
      </c>
      <c r="F12" s="127">
        <v>281473.76</v>
      </c>
      <c r="G12" s="116">
        <v>3041470.09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3152</v>
      </c>
      <c r="E13" s="115">
        <v>31750</v>
      </c>
      <c r="F13" s="120">
        <v>68525</v>
      </c>
      <c r="G13" s="120">
        <v>697010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6227</v>
      </c>
      <c r="E14" s="118">
        <f>E15+E16+E17+E18+E19+E20+E21+E22+E23+E24+E25+E26+E27+E28+E29+E30</f>
        <v>63785</v>
      </c>
      <c r="F14" s="118">
        <f t="shared" ref="F14:G14" si="0">F15+F16+F17+F18+F19+F20+F21+F22+F23+F24+F25+F26+F27+F28+F29+F30</f>
        <v>161678</v>
      </c>
      <c r="G14" s="118">
        <f t="shared" si="0"/>
        <v>1646002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43</v>
      </c>
      <c r="E15" s="110">
        <f>D15+сентябрь!E15</f>
        <v>459</v>
      </c>
      <c r="F15" s="110">
        <v>252</v>
      </c>
      <c r="G15" s="110">
        <f>F15+сентябрь!G15</f>
        <v>2770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104</v>
      </c>
      <c r="E16" s="110">
        <f>D16+сентябрь!E16</f>
        <v>1189</v>
      </c>
      <c r="F16" s="110">
        <v>1223</v>
      </c>
      <c r="G16" s="110">
        <f>F16+сентябрь!G16</f>
        <v>13778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223</v>
      </c>
      <c r="E17" s="110">
        <f>D17+сентябрь!E17</f>
        <v>2284</v>
      </c>
      <c r="F17" s="110">
        <v>3108</v>
      </c>
      <c r="G17" s="110">
        <f>F17+сентябрь!G17</f>
        <v>31474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365</v>
      </c>
      <c r="E18" s="110">
        <f>D18+сентябрь!E18</f>
        <v>3785</v>
      </c>
      <c r="F18" s="110">
        <v>7602</v>
      </c>
      <c r="G18" s="110">
        <f>F18+сентябрь!G18</f>
        <v>77263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633</v>
      </c>
      <c r="E19" s="110">
        <f>D19+сентябрь!E19</f>
        <v>6462</v>
      </c>
      <c r="F19" s="110">
        <v>86386</v>
      </c>
      <c r="G19" s="110">
        <f>F19+сентябрь!G19</f>
        <v>881643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632</v>
      </c>
      <c r="E20" s="110">
        <f>D20+сентябрь!E20</f>
        <v>6530</v>
      </c>
      <c r="F20" s="110">
        <v>22848</v>
      </c>
      <c r="G20" s="110">
        <f>F20+сентябрь!G20</f>
        <v>228449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384</v>
      </c>
      <c r="E21" s="110">
        <f>D21+сентябрь!E21</f>
        <v>3896</v>
      </c>
      <c r="F21" s="110">
        <v>4059</v>
      </c>
      <c r="G21" s="110">
        <f>F21+сентябрь!G21</f>
        <v>41953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393</v>
      </c>
      <c r="E22" s="110">
        <f>D22+сентябрь!E22</f>
        <v>3936</v>
      </c>
      <c r="F22" s="110">
        <v>3286</v>
      </c>
      <c r="G22" s="110">
        <f>F22+сентябрь!G22</f>
        <v>32723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71</v>
      </c>
      <c r="E23" s="110">
        <f>D23+сентябрь!E23</f>
        <v>754</v>
      </c>
      <c r="F23" s="110">
        <v>770</v>
      </c>
      <c r="G23" s="110">
        <f>F23+сентябрь!G23</f>
        <v>8349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98</v>
      </c>
      <c r="E24" s="110">
        <f>D24+сентябрь!E24</f>
        <v>1084</v>
      </c>
      <c r="F24" s="110">
        <v>1136</v>
      </c>
      <c r="G24" s="110">
        <f>F24+сентябрь!G24</f>
        <v>12671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520</v>
      </c>
      <c r="E25" s="110">
        <f>D25+сентябрь!E25</f>
        <v>5613</v>
      </c>
      <c r="F25" s="110">
        <v>5541</v>
      </c>
      <c r="G25" s="110">
        <f>F25+сентябрь!G25</f>
        <v>56492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2057</v>
      </c>
      <c r="E26" s="110">
        <f>D26+сентябрь!E26</f>
        <v>20556</v>
      </c>
      <c r="F26" s="110">
        <v>9723</v>
      </c>
      <c r="G26" s="110">
        <f>F26+сентябрь!G26</f>
        <v>103008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12</v>
      </c>
      <c r="E27" s="110">
        <f>D27+сентябрь!E27</f>
        <v>120</v>
      </c>
      <c r="F27" s="110">
        <v>697</v>
      </c>
      <c r="G27" s="110">
        <f>F27+сентябрь!G27</f>
        <v>5709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23</v>
      </c>
      <c r="E28" s="110">
        <f>D28+сентябрь!E28</f>
        <v>335</v>
      </c>
      <c r="F28" s="110">
        <v>171</v>
      </c>
      <c r="G28" s="110">
        <f>F28+сентябрь!G28</f>
        <v>2041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560</v>
      </c>
      <c r="E29" s="110">
        <f>D29+сентябрь!E29</f>
        <v>5632</v>
      </c>
      <c r="F29" s="110">
        <v>13677</v>
      </c>
      <c r="G29" s="110">
        <f>F29+сентябрь!G29</f>
        <v>134797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109</v>
      </c>
      <c r="E30" s="110">
        <f>D30+сентябрь!E30</f>
        <v>1150</v>
      </c>
      <c r="F30" s="110">
        <v>1199</v>
      </c>
      <c r="G30" s="110">
        <f>F30+сентябрь!G30</f>
        <v>12882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D31+сентябрь!E31</f>
        <v>0</v>
      </c>
      <c r="F31" s="110">
        <v>0</v>
      </c>
      <c r="G31" s="110">
        <f>F31+август!G31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511676.76</v>
      </c>
      <c r="G32" s="118">
        <f>G14+G12+G13</f>
        <v>5384482.0899999999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1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15.75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87" t="s">
        <v>134</v>
      </c>
      <c r="B36" s="164"/>
      <c r="C36" s="83"/>
      <c r="D36" s="90"/>
      <c r="E36" s="165"/>
      <c r="F36" s="165" t="s">
        <v>135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86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87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86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86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87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ht="21.75" customHeight="1" x14ac:dyDescent="0.25">
      <c r="A45" s="200"/>
      <c r="B45" s="200"/>
      <c r="C45" s="83"/>
      <c r="D45" s="90"/>
      <c r="E45" s="90"/>
      <c r="F45" s="90"/>
      <c r="G45" s="90"/>
      <c r="H45" s="83" t="s">
        <v>133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5" workbookViewId="0">
      <selection activeCell="J37" sqref="J37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136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88" t="s">
        <v>31</v>
      </c>
      <c r="E10" s="188" t="s">
        <v>32</v>
      </c>
      <c r="F10" s="188" t="s">
        <v>31</v>
      </c>
      <c r="G10" s="188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40</v>
      </c>
      <c r="E12" s="115">
        <v>41</v>
      </c>
      <c r="F12" s="127">
        <v>300279.55</v>
      </c>
      <c r="G12" s="116">
        <v>3341749.64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3160</v>
      </c>
      <c r="E13" s="115">
        <v>34910</v>
      </c>
      <c r="F13" s="120">
        <v>67603</v>
      </c>
      <c r="G13" s="120">
        <v>764613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6163</v>
      </c>
      <c r="E14" s="118">
        <f>E15+E16+E17+E18+E19+E20+E21+E22+E23+E24+E25+E26+E27+E28+E29+E30</f>
        <v>69948</v>
      </c>
      <c r="F14" s="118">
        <f t="shared" ref="F14:G14" si="0">F15+F16+F17+F18+F19+F20+F21+F22+F23+F24+F25+F26+F27+F28+F29+F30</f>
        <v>160858</v>
      </c>
      <c r="G14" s="118">
        <f t="shared" si="0"/>
        <v>1806860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42</v>
      </c>
      <c r="E15" s="110">
        <f>D15+октябрь!E15</f>
        <v>501</v>
      </c>
      <c r="F15" s="110">
        <v>246</v>
      </c>
      <c r="G15" s="110">
        <f>F15+октябрь!G15</f>
        <v>3016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104</v>
      </c>
      <c r="E16" s="110">
        <f>D16+октябрь!E16</f>
        <v>1293</v>
      </c>
      <c r="F16" s="110">
        <v>1249</v>
      </c>
      <c r="G16" s="110">
        <f>F16+октябрь!G16</f>
        <v>15027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225</v>
      </c>
      <c r="E17" s="110">
        <f>D17+октябрь!E17</f>
        <v>2509</v>
      </c>
      <c r="F17" s="110">
        <v>3164</v>
      </c>
      <c r="G17" s="110">
        <f>F17+октябрь!G17</f>
        <v>34638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359</v>
      </c>
      <c r="E18" s="110">
        <f>D18+октябрь!E18</f>
        <v>4144</v>
      </c>
      <c r="F18" s="110">
        <v>7497</v>
      </c>
      <c r="G18" s="110">
        <f>F18+октябрь!G18</f>
        <v>84760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623</v>
      </c>
      <c r="E19" s="110">
        <f>D19+октябрь!E19</f>
        <v>7085</v>
      </c>
      <c r="F19" s="110">
        <v>85426</v>
      </c>
      <c r="G19" s="110">
        <f>F19+октябрь!G19</f>
        <v>967069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623</v>
      </c>
      <c r="E20" s="110">
        <f>D20+октябрь!E20</f>
        <v>7153</v>
      </c>
      <c r="F20" s="110">
        <v>22638</v>
      </c>
      <c r="G20" s="110">
        <f>F20+октябрь!G20</f>
        <v>251087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383</v>
      </c>
      <c r="E21" s="110">
        <f>D21+октябрь!E21</f>
        <v>4279</v>
      </c>
      <c r="F21" s="110">
        <v>4037</v>
      </c>
      <c r="G21" s="110">
        <f>F21+октябрь!G21</f>
        <v>45990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393</v>
      </c>
      <c r="E22" s="110">
        <f>D22+октябрь!E22</f>
        <v>4329</v>
      </c>
      <c r="F22" s="110">
        <v>3318</v>
      </c>
      <c r="G22" s="110">
        <f>F22+октябрь!G22</f>
        <v>36041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69</v>
      </c>
      <c r="E23" s="110">
        <f>D23+октябрь!E23</f>
        <v>823</v>
      </c>
      <c r="F23" s="110">
        <v>770</v>
      </c>
      <c r="G23" s="110">
        <f>F23+октябрь!G23</f>
        <v>9119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96</v>
      </c>
      <c r="E24" s="110">
        <f>D24+октябрь!E24</f>
        <v>1180</v>
      </c>
      <c r="F24" s="110">
        <v>1108</v>
      </c>
      <c r="G24" s="110">
        <f>F24+октябрь!G24</f>
        <v>13779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518</v>
      </c>
      <c r="E25" s="110">
        <f>D25+октябрь!E25</f>
        <v>6131</v>
      </c>
      <c r="F25" s="110">
        <v>5519</v>
      </c>
      <c r="G25" s="110">
        <f>F25+октябрь!G25</f>
        <v>62011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2040</v>
      </c>
      <c r="E26" s="110">
        <f>D26+октябрь!E26</f>
        <v>22596</v>
      </c>
      <c r="F26" s="110">
        <v>10200</v>
      </c>
      <c r="G26" s="110">
        <f>F26+октябрь!G26</f>
        <v>113208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6</v>
      </c>
      <c r="E27" s="110">
        <f>D27+октябрь!E27</f>
        <v>126</v>
      </c>
      <c r="F27" s="110">
        <v>672</v>
      </c>
      <c r="G27" s="110">
        <f>F27+октябрь!G27</f>
        <v>6381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23</v>
      </c>
      <c r="E28" s="110">
        <f>D28+октябрь!E28</f>
        <v>358</v>
      </c>
      <c r="F28" s="110">
        <v>171</v>
      </c>
      <c r="G28" s="110">
        <f>F28+октябрь!G28</f>
        <v>2212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553</v>
      </c>
      <c r="E29" s="110">
        <f>D29+октябрь!E29</f>
        <v>6185</v>
      </c>
      <c r="F29" s="110">
        <v>13677</v>
      </c>
      <c r="G29" s="110">
        <f>F29+октябрь!G29</f>
        <v>148474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106</v>
      </c>
      <c r="E30" s="110">
        <f>D30+октябрь!E30</f>
        <v>1256</v>
      </c>
      <c r="F30" s="110">
        <v>1166</v>
      </c>
      <c r="G30" s="110">
        <f>F30+октябрь!G30</f>
        <v>14048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D31+октябрь!E31</f>
        <v>0</v>
      </c>
      <c r="F31" s="110">
        <v>0</v>
      </c>
      <c r="G31" s="110">
        <f>F31+октябрь!G31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528740.55000000005</v>
      </c>
      <c r="G32" s="118">
        <f>G14+G12+G13</f>
        <v>5913222.6400000006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1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15.75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90" t="s">
        <v>134</v>
      </c>
      <c r="B36" s="164"/>
      <c r="C36" s="83"/>
      <c r="D36" s="90"/>
      <c r="E36" s="165"/>
      <c r="F36" s="165" t="s">
        <v>135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89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90" t="s">
        <v>46</v>
      </c>
      <c r="B39" s="169"/>
      <c r="C39" s="83"/>
      <c r="D39" s="90"/>
      <c r="E39" s="90"/>
      <c r="F39" s="165" t="s">
        <v>47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89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89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90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ht="21.75" customHeight="1" x14ac:dyDescent="0.25">
      <c r="A45" s="200"/>
      <c r="B45" s="200"/>
      <c r="C45" s="83"/>
      <c r="D45" s="90"/>
      <c r="E45" s="90"/>
      <c r="F45" s="90"/>
      <c r="G45" s="90"/>
      <c r="H45" s="83" t="s">
        <v>137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topLeftCell="A5" workbookViewId="0">
      <selection activeCell="G13" sqref="G13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139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92" t="s">
        <v>31</v>
      </c>
      <c r="E10" s="192" t="s">
        <v>32</v>
      </c>
      <c r="F10" s="192" t="s">
        <v>31</v>
      </c>
      <c r="G10" s="192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41</v>
      </c>
      <c r="E12" s="115">
        <v>41</v>
      </c>
      <c r="F12" s="127">
        <v>306008.52</v>
      </c>
      <c r="G12" s="116">
        <v>3647758.16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3174</v>
      </c>
      <c r="E13" s="115">
        <v>38084</v>
      </c>
      <c r="F13" s="120">
        <v>69610</v>
      </c>
      <c r="G13" s="120">
        <v>834223</v>
      </c>
      <c r="H13" s="117"/>
      <c r="I13" s="26"/>
    </row>
    <row r="14" spans="1:11" ht="37.5" customHeight="1" x14ac:dyDescent="0.25">
      <c r="A14" s="29">
        <v>3</v>
      </c>
      <c r="B14" s="44" t="s">
        <v>37</v>
      </c>
      <c r="C14" s="48" t="s">
        <v>36</v>
      </c>
      <c r="D14" s="118">
        <f>D15+D16+D17+D18+D19+D20+D21+D22+D23+D24+D25+D26+D27+D28+D29+D30</f>
        <v>6727</v>
      </c>
      <c r="E14" s="118">
        <f>E15+E16+E17+E18+E19+E20+E21+E22+E23+E24+E25+E26+E27+E28+E29+E30</f>
        <v>76675</v>
      </c>
      <c r="F14" s="118">
        <f t="shared" ref="F14:G14" si="0">F15+F16+F17+F18+F19+F20+F21+F22+F23+F24+F25+F26+F27+F28+F29+F30</f>
        <v>161062</v>
      </c>
      <c r="G14" s="118">
        <f t="shared" si="0"/>
        <v>1967922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40</v>
      </c>
      <c r="E15" s="110">
        <f>D15+ноябрь!E15</f>
        <v>541</v>
      </c>
      <c r="F15" s="110">
        <v>234</v>
      </c>
      <c r="G15" s="110">
        <f>F15+ноябрь!G15</f>
        <v>3250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104</v>
      </c>
      <c r="E16" s="110">
        <f>D16+ноябрь!E16</f>
        <v>1397</v>
      </c>
      <c r="F16" s="110">
        <v>1223</v>
      </c>
      <c r="G16" s="110">
        <f>F16+ноябрь!G16</f>
        <v>16250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223</v>
      </c>
      <c r="E17" s="110">
        <f>D17+ноябрь!E17</f>
        <v>2732</v>
      </c>
      <c r="F17" s="110">
        <v>3136</v>
      </c>
      <c r="G17" s="110">
        <f>F17+ноябрь!G17</f>
        <v>37774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356</v>
      </c>
      <c r="E18" s="110">
        <f>D18+ноябрь!E18</f>
        <v>4500</v>
      </c>
      <c r="F18" s="110">
        <v>7455</v>
      </c>
      <c r="G18" s="110">
        <f>F18+ноябрь!G18</f>
        <v>92215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627</v>
      </c>
      <c r="E19" s="110">
        <f>D19+ноябрь!E19</f>
        <v>7712</v>
      </c>
      <c r="F19" s="110">
        <v>85381</v>
      </c>
      <c r="G19" s="110">
        <f>F19+ноябрь!G19</f>
        <v>1052450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628</v>
      </c>
      <c r="E20" s="110">
        <f>D20+ноябрь!E20</f>
        <v>7781</v>
      </c>
      <c r="F20" s="110">
        <v>22687</v>
      </c>
      <c r="G20" s="110">
        <f>F20+ноябрь!G20</f>
        <v>273774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386</v>
      </c>
      <c r="E21" s="110">
        <f>D21+ноябрь!E21</f>
        <v>4665</v>
      </c>
      <c r="F21" s="110">
        <v>4103</v>
      </c>
      <c r="G21" s="110">
        <f>F21+ноябрь!G21</f>
        <v>50093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395</v>
      </c>
      <c r="E22" s="110">
        <f>D22+ноябрь!E22</f>
        <v>4724</v>
      </c>
      <c r="F22" s="110">
        <v>3278</v>
      </c>
      <c r="G22" s="110">
        <f>F22+ноябрь!G22</f>
        <v>39319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69</v>
      </c>
      <c r="E23" s="110">
        <f>D23+ноябрь!E23</f>
        <v>892</v>
      </c>
      <c r="F23" s="110">
        <v>770</v>
      </c>
      <c r="G23" s="110">
        <f>F23+ноябрь!G23</f>
        <v>9889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103</v>
      </c>
      <c r="E24" s="110">
        <f>D24+ноябрь!E24</f>
        <v>1283</v>
      </c>
      <c r="F24" s="110">
        <v>1094</v>
      </c>
      <c r="G24" s="110">
        <f>F24+ноябрь!G24</f>
        <v>14873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523</v>
      </c>
      <c r="E25" s="110">
        <f>D25+ноябрь!E25</f>
        <v>6654</v>
      </c>
      <c r="F25" s="110">
        <v>5500</v>
      </c>
      <c r="G25" s="110">
        <f>F25+ноябрь!G25</f>
        <v>67511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2571</v>
      </c>
      <c r="E26" s="110">
        <f>D26+ноябрь!E26</f>
        <v>25167</v>
      </c>
      <c r="F26" s="110">
        <v>10275</v>
      </c>
      <c r="G26" s="110">
        <f>F26+ноябрь!G26</f>
        <v>123483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5</v>
      </c>
      <c r="E27" s="110">
        <f>D27+ноябрь!E27</f>
        <v>131</v>
      </c>
      <c r="F27" s="110">
        <v>616</v>
      </c>
      <c r="G27" s="110">
        <f>F27+ноябрь!G27</f>
        <v>6997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23</v>
      </c>
      <c r="E28" s="110">
        <f>D28+ноябрь!E28</f>
        <v>381</v>
      </c>
      <c r="F28" s="110">
        <v>171</v>
      </c>
      <c r="G28" s="110">
        <f>F28+ноябрь!G28</f>
        <v>2383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560</v>
      </c>
      <c r="E29" s="110">
        <f>D29+ноябрь!E29</f>
        <v>6745</v>
      </c>
      <c r="F29" s="110">
        <v>13885</v>
      </c>
      <c r="G29" s="110">
        <f>F29+ноябрь!G29</f>
        <v>162359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114</v>
      </c>
      <c r="E30" s="110">
        <f>D30+ноябрь!E30</f>
        <v>1370</v>
      </c>
      <c r="F30" s="110">
        <v>1254</v>
      </c>
      <c r="G30" s="110">
        <f>F30+ноябрь!G30</f>
        <v>15302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f>D31+ноябрь!E31</f>
        <v>0</v>
      </c>
      <c r="F31" s="110">
        <v>0</v>
      </c>
      <c r="G31" s="110">
        <f>F31+ноябрь!G31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536680.52</v>
      </c>
      <c r="G32" s="118">
        <f>G14+G12+G13</f>
        <v>6449903.1600000001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1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15.75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94" t="s">
        <v>141</v>
      </c>
      <c r="B36" s="164"/>
      <c r="C36" s="195"/>
      <c r="D36" s="196"/>
      <c r="E36" s="197"/>
      <c r="F36" s="90" t="s">
        <v>142</v>
      </c>
      <c r="G36" s="166"/>
      <c r="H36" s="107"/>
      <c r="I36" s="11"/>
      <c r="O36" s="43"/>
    </row>
    <row r="37" spans="1:15" ht="15" customHeight="1" x14ac:dyDescent="0.25">
      <c r="A37" s="214" t="s">
        <v>45</v>
      </c>
      <c r="B37" s="214"/>
      <c r="C37" s="214"/>
      <c r="D37" s="214"/>
      <c r="E37" s="214"/>
      <c r="F37" s="214"/>
      <c r="G37" s="166"/>
      <c r="H37" s="167"/>
      <c r="I37" s="11"/>
      <c r="O37" s="43"/>
    </row>
    <row r="38" spans="1:15" ht="15" customHeight="1" x14ac:dyDescent="0.25">
      <c r="A38" s="193"/>
      <c r="B38" s="169"/>
      <c r="C38" s="83"/>
      <c r="D38" s="90"/>
      <c r="E38" s="90"/>
      <c r="F38" s="90"/>
      <c r="G38" s="90"/>
      <c r="H38" s="83"/>
      <c r="O38" s="43"/>
    </row>
    <row r="39" spans="1:15" ht="15" customHeight="1" x14ac:dyDescent="0.25">
      <c r="A39" s="194" t="s">
        <v>143</v>
      </c>
      <c r="B39" s="169"/>
      <c r="C39" s="195"/>
      <c r="D39" s="196"/>
      <c r="E39" s="199"/>
      <c r="F39" s="198" t="s">
        <v>144</v>
      </c>
      <c r="G39" s="90"/>
      <c r="H39" s="83"/>
      <c r="O39" s="43"/>
    </row>
    <row r="40" spans="1:15" ht="15" customHeight="1" x14ac:dyDescent="0.25">
      <c r="A40" s="215" t="s">
        <v>96</v>
      </c>
      <c r="B40" s="215"/>
      <c r="C40" s="215"/>
      <c r="D40" s="215"/>
      <c r="E40" s="215"/>
      <c r="F40" s="215"/>
      <c r="G40" s="90"/>
      <c r="H40" s="83"/>
      <c r="O40" s="43"/>
    </row>
    <row r="41" spans="1:15" ht="15" customHeight="1" x14ac:dyDescent="0.25">
      <c r="A41" s="193"/>
      <c r="B41" s="169"/>
      <c r="C41" s="83"/>
      <c r="D41" s="90"/>
      <c r="E41" s="90"/>
      <c r="F41" s="90"/>
      <c r="G41" s="90"/>
      <c r="H41" s="83"/>
      <c r="O41" s="43"/>
    </row>
    <row r="42" spans="1:15" x14ac:dyDescent="0.25">
      <c r="A42" s="193"/>
      <c r="B42" s="169"/>
      <c r="C42" s="83"/>
      <c r="D42" s="90"/>
      <c r="E42" s="90"/>
      <c r="F42" s="90"/>
      <c r="G42" s="90"/>
      <c r="H42" s="83"/>
      <c r="O42" s="43"/>
    </row>
    <row r="43" spans="1:15" x14ac:dyDescent="0.25">
      <c r="A43" s="194" t="s">
        <v>123</v>
      </c>
      <c r="B43" s="169"/>
      <c r="C43" s="83"/>
      <c r="D43" s="90"/>
      <c r="E43" s="90"/>
      <c r="F43" s="90"/>
      <c r="G43" s="90"/>
      <c r="H43" s="83"/>
      <c r="O43" s="43"/>
    </row>
    <row r="44" spans="1:15" x14ac:dyDescent="0.25">
      <c r="A44" s="170" t="s">
        <v>88</v>
      </c>
      <c r="B44" s="171"/>
      <c r="C44" s="83"/>
      <c r="D44" s="90"/>
      <c r="E44" s="90"/>
      <c r="F44" s="90"/>
      <c r="G44" s="90"/>
      <c r="H44" s="83"/>
      <c r="O44" s="43"/>
    </row>
    <row r="45" spans="1:15" ht="21.75" customHeight="1" x14ac:dyDescent="0.25">
      <c r="A45" s="200"/>
      <c r="B45" s="200"/>
      <c r="C45" s="83"/>
      <c r="D45" s="90"/>
      <c r="E45" s="90"/>
      <c r="F45" s="90"/>
      <c r="G45" s="90"/>
      <c r="H45" s="83" t="s">
        <v>140</v>
      </c>
      <c r="O45" s="43"/>
    </row>
    <row r="46" spans="1:15" x14ac:dyDescent="0.25">
      <c r="A46" s="83"/>
      <c r="B46" s="172"/>
      <c r="C46" s="83"/>
      <c r="D46" s="90"/>
      <c r="E46" s="90"/>
      <c r="F46" s="90"/>
      <c r="G46" s="90"/>
      <c r="H46" s="83"/>
      <c r="O46" s="43"/>
    </row>
    <row r="47" spans="1:15" ht="38.25" customHeight="1" x14ac:dyDescent="0.25">
      <c r="A47" s="83"/>
      <c r="B47" s="172"/>
      <c r="C47" s="83"/>
      <c r="D47" s="90"/>
      <c r="E47" s="90"/>
      <c r="F47" s="90"/>
      <c r="G47" s="90"/>
      <c r="H47" s="83"/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8"/>
  <sheetViews>
    <sheetView topLeftCell="A17" workbookViewId="0">
      <selection activeCell="B24" sqref="B24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3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9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9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9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9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9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9" ht="9" customHeight="1" x14ac:dyDescent="0.25">
      <c r="A7" s="24"/>
      <c r="B7" s="91"/>
      <c r="E7" s="88"/>
      <c r="F7" s="87"/>
      <c r="G7" s="87"/>
      <c r="H7" s="25"/>
      <c r="I7" s="23"/>
    </row>
    <row r="8" spans="1:9" ht="12.6" customHeight="1" thickBot="1" x14ac:dyDescent="0.3">
      <c r="A8" s="204" t="s">
        <v>26</v>
      </c>
      <c r="B8" s="204"/>
      <c r="C8" s="204" t="s">
        <v>27</v>
      </c>
      <c r="D8" s="206" t="s">
        <v>97</v>
      </c>
      <c r="E8" s="206"/>
      <c r="F8" s="206"/>
      <c r="G8" s="206"/>
      <c r="H8" s="207"/>
      <c r="I8" s="23"/>
    </row>
    <row r="9" spans="1:9" ht="14.25" customHeight="1" x14ac:dyDescent="0.25">
      <c r="A9" s="204"/>
      <c r="B9" s="204"/>
      <c r="C9" s="205"/>
      <c r="D9" s="208" t="s">
        <v>28</v>
      </c>
      <c r="E9" s="209"/>
      <c r="F9" s="208" t="s">
        <v>29</v>
      </c>
      <c r="G9" s="209"/>
      <c r="H9" s="210" t="s">
        <v>30</v>
      </c>
      <c r="I9" s="26"/>
    </row>
    <row r="10" spans="1:9" ht="25.5" customHeight="1" x14ac:dyDescent="0.25">
      <c r="A10" s="204"/>
      <c r="B10" s="204"/>
      <c r="C10" s="205"/>
      <c r="D10" s="53" t="s">
        <v>31</v>
      </c>
      <c r="E10" s="54" t="s">
        <v>32</v>
      </c>
      <c r="F10" s="53" t="s">
        <v>31</v>
      </c>
      <c r="G10" s="54" t="s">
        <v>32</v>
      </c>
      <c r="H10" s="210"/>
      <c r="I10" s="26"/>
    </row>
    <row r="11" spans="1:9" ht="9.6" customHeight="1" x14ac:dyDescent="0.25">
      <c r="A11" s="201" t="s">
        <v>33</v>
      </c>
      <c r="B11" s="202"/>
      <c r="C11" s="27">
        <v>1</v>
      </c>
      <c r="D11" s="60">
        <v>2</v>
      </c>
      <c r="E11" s="61">
        <v>3</v>
      </c>
      <c r="F11" s="60">
        <v>4</v>
      </c>
      <c r="G11" s="61">
        <v>5</v>
      </c>
      <c r="H11" s="49">
        <v>6</v>
      </c>
      <c r="I11" s="26"/>
    </row>
    <row r="12" spans="1:9" ht="47.25" customHeight="1" x14ac:dyDescent="0.25">
      <c r="A12" s="28">
        <v>1</v>
      </c>
      <c r="B12" s="46" t="s">
        <v>34</v>
      </c>
      <c r="C12" s="47" t="s">
        <v>35</v>
      </c>
      <c r="D12" s="98">
        <v>44</v>
      </c>
      <c r="E12" s="99">
        <v>44</v>
      </c>
      <c r="F12" s="100">
        <v>337432.22</v>
      </c>
      <c r="G12" s="101">
        <v>337432.22</v>
      </c>
      <c r="H12" s="50"/>
      <c r="I12" s="26"/>
    </row>
    <row r="13" spans="1:9" ht="38.25" customHeight="1" x14ac:dyDescent="0.25">
      <c r="A13" s="28">
        <v>2</v>
      </c>
      <c r="B13" s="46" t="s">
        <v>94</v>
      </c>
      <c r="C13" s="47" t="s">
        <v>36</v>
      </c>
      <c r="D13" s="98">
        <v>2362</v>
      </c>
      <c r="E13" s="99">
        <v>2362</v>
      </c>
      <c r="F13" s="77">
        <v>75264</v>
      </c>
      <c r="G13" s="78">
        <v>75264</v>
      </c>
      <c r="H13" s="50"/>
      <c r="I13" s="26"/>
    </row>
    <row r="14" spans="1:9" ht="47.25" customHeight="1" x14ac:dyDescent="0.25">
      <c r="A14" s="66">
        <v>3</v>
      </c>
      <c r="B14" s="67" t="s">
        <v>37</v>
      </c>
      <c r="C14" s="62" t="s">
        <v>36</v>
      </c>
      <c r="D14" s="79">
        <f>D15+D16+D17+D18+D19+D20+D21+D22+D23+D24+D25+D26+D27+D28+D29+D30</f>
        <v>6462</v>
      </c>
      <c r="E14" s="79">
        <f t="shared" ref="E14:G14" si="0">E15+E16+E17+E18+E19+E20+E21+E22+E23+E24+E25+E26+E27+E28+E29+E30</f>
        <v>6462</v>
      </c>
      <c r="F14" s="79">
        <f t="shared" si="0"/>
        <v>165909</v>
      </c>
      <c r="G14" s="79">
        <f t="shared" si="0"/>
        <v>165909</v>
      </c>
      <c r="H14" s="50" t="s">
        <v>98</v>
      </c>
      <c r="I14" s="26"/>
    </row>
    <row r="15" spans="1:9" s="65" customFormat="1" ht="23.45" customHeight="1" x14ac:dyDescent="0.25">
      <c r="A15" s="80" t="s">
        <v>53</v>
      </c>
      <c r="B15" s="81" t="s">
        <v>62</v>
      </c>
      <c r="C15" s="47" t="s">
        <v>36</v>
      </c>
      <c r="D15" s="55">
        <v>50</v>
      </c>
      <c r="E15" s="56">
        <v>50</v>
      </c>
      <c r="F15" s="55">
        <v>300</v>
      </c>
      <c r="G15" s="56">
        <v>300</v>
      </c>
      <c r="H15" s="63"/>
      <c r="I15" s="142">
        <f>F15/D15</f>
        <v>6</v>
      </c>
    </row>
    <row r="16" spans="1:9" ht="23.45" customHeight="1" x14ac:dyDescent="0.25">
      <c r="A16" s="80" t="s">
        <v>54</v>
      </c>
      <c r="B16" s="92" t="s">
        <v>63</v>
      </c>
      <c r="C16" s="48" t="s">
        <v>36</v>
      </c>
      <c r="D16" s="55">
        <v>105</v>
      </c>
      <c r="E16" s="56">
        <v>105</v>
      </c>
      <c r="F16" s="55">
        <v>1392</v>
      </c>
      <c r="G16" s="56">
        <v>1392</v>
      </c>
      <c r="H16" s="51"/>
      <c r="I16" s="142">
        <f t="shared" ref="I16:I30" si="1">F16/D16</f>
        <v>13.257142857142858</v>
      </c>
    </row>
    <row r="17" spans="1:9" ht="23.45" customHeight="1" x14ac:dyDescent="0.25">
      <c r="A17" s="80" t="s">
        <v>55</v>
      </c>
      <c r="B17" s="92" t="s">
        <v>64</v>
      </c>
      <c r="C17" s="48" t="s">
        <v>36</v>
      </c>
      <c r="D17" s="55">
        <v>236</v>
      </c>
      <c r="E17" s="56">
        <v>236</v>
      </c>
      <c r="F17" s="55">
        <v>3276</v>
      </c>
      <c r="G17" s="56">
        <v>3276</v>
      </c>
      <c r="H17" s="51"/>
      <c r="I17" s="142">
        <f t="shared" si="1"/>
        <v>13.881355932203389</v>
      </c>
    </row>
    <row r="18" spans="1:9" ht="23.45" customHeight="1" x14ac:dyDescent="0.25">
      <c r="A18" s="80" t="s">
        <v>56</v>
      </c>
      <c r="B18" s="92" t="s">
        <v>65</v>
      </c>
      <c r="C18" s="47" t="s">
        <v>36</v>
      </c>
      <c r="D18" s="55">
        <v>372</v>
      </c>
      <c r="E18" s="56">
        <v>372</v>
      </c>
      <c r="F18" s="55">
        <v>7812</v>
      </c>
      <c r="G18" s="56">
        <v>7812</v>
      </c>
      <c r="H18" s="51"/>
      <c r="I18" s="142">
        <f t="shared" si="1"/>
        <v>21</v>
      </c>
    </row>
    <row r="19" spans="1:9" ht="28.5" customHeight="1" x14ac:dyDescent="0.25">
      <c r="A19" s="80" t="s">
        <v>57</v>
      </c>
      <c r="B19" s="93" t="s">
        <v>66</v>
      </c>
      <c r="C19" s="47" t="s">
        <v>36</v>
      </c>
      <c r="D19" s="55">
        <v>655</v>
      </c>
      <c r="E19" s="56">
        <v>655</v>
      </c>
      <c r="F19" s="55">
        <v>87598</v>
      </c>
      <c r="G19" s="56">
        <v>87598</v>
      </c>
      <c r="H19" s="51"/>
      <c r="I19" s="142">
        <f t="shared" si="1"/>
        <v>133.73740458015268</v>
      </c>
    </row>
    <row r="20" spans="1:9" ht="27" customHeight="1" x14ac:dyDescent="0.25">
      <c r="A20" s="80" t="s">
        <v>58</v>
      </c>
      <c r="B20" s="92" t="s">
        <v>67</v>
      </c>
      <c r="C20" s="48" t="s">
        <v>36</v>
      </c>
      <c r="D20" s="55">
        <v>666</v>
      </c>
      <c r="E20" s="56">
        <v>666</v>
      </c>
      <c r="F20" s="55">
        <v>23457</v>
      </c>
      <c r="G20" s="56">
        <v>23457</v>
      </c>
      <c r="H20" s="51"/>
      <c r="I20" s="142">
        <f t="shared" si="1"/>
        <v>35.22072072072072</v>
      </c>
    </row>
    <row r="21" spans="1:9" ht="23.45" customHeight="1" x14ac:dyDescent="0.25">
      <c r="A21" s="80" t="s">
        <v>59</v>
      </c>
      <c r="B21" s="92" t="s">
        <v>68</v>
      </c>
      <c r="C21" s="48" t="s">
        <v>36</v>
      </c>
      <c r="D21" s="55">
        <v>387</v>
      </c>
      <c r="E21" s="56">
        <v>387</v>
      </c>
      <c r="F21" s="55">
        <v>4235</v>
      </c>
      <c r="G21" s="56">
        <v>4235</v>
      </c>
      <c r="H21" s="51"/>
      <c r="I21" s="142">
        <f t="shared" si="1"/>
        <v>10.943152454780362</v>
      </c>
    </row>
    <row r="22" spans="1:9" ht="30" customHeight="1" x14ac:dyDescent="0.25">
      <c r="A22" s="80" t="s">
        <v>60</v>
      </c>
      <c r="B22" s="92" t="s">
        <v>69</v>
      </c>
      <c r="C22" s="47" t="s">
        <v>36</v>
      </c>
      <c r="D22" s="55">
        <v>418</v>
      </c>
      <c r="E22" s="56">
        <v>418</v>
      </c>
      <c r="F22" s="55">
        <v>3366</v>
      </c>
      <c r="G22" s="56">
        <v>3366</v>
      </c>
      <c r="H22" s="51"/>
      <c r="I22" s="142">
        <f t="shared" si="1"/>
        <v>8.0526315789473681</v>
      </c>
    </row>
    <row r="23" spans="1:9" ht="23.45" customHeight="1" x14ac:dyDescent="0.25">
      <c r="A23" s="80" t="s">
        <v>61</v>
      </c>
      <c r="B23" s="92" t="s">
        <v>70</v>
      </c>
      <c r="C23" s="47" t="s">
        <v>36</v>
      </c>
      <c r="D23" s="55">
        <v>82</v>
      </c>
      <c r="E23" s="56">
        <v>82</v>
      </c>
      <c r="F23" s="55">
        <v>902</v>
      </c>
      <c r="G23" s="56">
        <v>902</v>
      </c>
      <c r="H23" s="51"/>
      <c r="I23" s="142">
        <f t="shared" si="1"/>
        <v>11</v>
      </c>
    </row>
    <row r="24" spans="1:9" ht="23.45" customHeight="1" x14ac:dyDescent="0.25">
      <c r="A24" s="80" t="s">
        <v>71</v>
      </c>
      <c r="B24" s="92" t="s">
        <v>72</v>
      </c>
      <c r="C24" s="48" t="s">
        <v>36</v>
      </c>
      <c r="D24" s="55">
        <v>93</v>
      </c>
      <c r="E24" s="56">
        <v>93</v>
      </c>
      <c r="F24" s="55">
        <v>1346</v>
      </c>
      <c r="G24" s="56">
        <v>1346</v>
      </c>
      <c r="H24" s="51"/>
      <c r="I24" s="142">
        <f t="shared" si="1"/>
        <v>14.473118279569892</v>
      </c>
    </row>
    <row r="25" spans="1:9" ht="23.45" customHeight="1" x14ac:dyDescent="0.25">
      <c r="A25" s="80" t="s">
        <v>73</v>
      </c>
      <c r="B25" s="92" t="s">
        <v>74</v>
      </c>
      <c r="C25" s="48" t="s">
        <v>36</v>
      </c>
      <c r="D25" s="55">
        <v>490</v>
      </c>
      <c r="E25" s="56">
        <v>490</v>
      </c>
      <c r="F25" s="55">
        <v>5453</v>
      </c>
      <c r="G25" s="56">
        <v>5453</v>
      </c>
      <c r="H25" s="51"/>
      <c r="I25" s="142">
        <f t="shared" si="1"/>
        <v>11.128571428571428</v>
      </c>
    </row>
    <row r="26" spans="1:9" ht="23.45" customHeight="1" x14ac:dyDescent="0.25">
      <c r="A26" s="80" t="s">
        <v>75</v>
      </c>
      <c r="B26" s="92" t="s">
        <v>76</v>
      </c>
      <c r="C26" s="47" t="s">
        <v>36</v>
      </c>
      <c r="D26" s="55">
        <v>2156</v>
      </c>
      <c r="E26" s="56">
        <v>2156</v>
      </c>
      <c r="F26" s="55">
        <v>10660</v>
      </c>
      <c r="G26" s="56">
        <v>10660</v>
      </c>
      <c r="H26" s="51"/>
      <c r="I26" s="142">
        <f t="shared" si="1"/>
        <v>4.9443413729128016</v>
      </c>
    </row>
    <row r="27" spans="1:9" ht="23.45" customHeight="1" x14ac:dyDescent="0.25">
      <c r="A27" s="80" t="s">
        <v>77</v>
      </c>
      <c r="B27" s="92" t="s">
        <v>78</v>
      </c>
      <c r="C27" s="47" t="s">
        <v>36</v>
      </c>
      <c r="D27" s="55">
        <v>20</v>
      </c>
      <c r="E27" s="56">
        <v>20</v>
      </c>
      <c r="F27" s="55">
        <v>557</v>
      </c>
      <c r="G27" s="56">
        <v>557</v>
      </c>
      <c r="H27" s="51"/>
      <c r="I27" s="142">
        <f t="shared" si="1"/>
        <v>27.85</v>
      </c>
    </row>
    <row r="28" spans="1:9" ht="23.45" customHeight="1" x14ac:dyDescent="0.25">
      <c r="A28" s="80" t="s">
        <v>79</v>
      </c>
      <c r="B28" s="92" t="s">
        <v>80</v>
      </c>
      <c r="C28" s="48" t="s">
        <v>36</v>
      </c>
      <c r="D28" s="55">
        <v>9</v>
      </c>
      <c r="E28" s="56">
        <v>9</v>
      </c>
      <c r="F28" s="55">
        <v>147</v>
      </c>
      <c r="G28" s="56">
        <v>147</v>
      </c>
      <c r="H28" s="51"/>
      <c r="I28" s="142">
        <f t="shared" si="1"/>
        <v>16.333333333333332</v>
      </c>
    </row>
    <row r="29" spans="1:9" ht="23.45" customHeight="1" x14ac:dyDescent="0.25">
      <c r="A29" s="80" t="s">
        <v>81</v>
      </c>
      <c r="B29" s="92" t="s">
        <v>82</v>
      </c>
      <c r="C29" s="48" t="s">
        <v>36</v>
      </c>
      <c r="D29" s="55">
        <v>594</v>
      </c>
      <c r="E29" s="56">
        <v>594</v>
      </c>
      <c r="F29" s="55">
        <v>13989</v>
      </c>
      <c r="G29" s="56">
        <v>13989</v>
      </c>
      <c r="H29" s="51"/>
      <c r="I29" s="142">
        <f t="shared" si="1"/>
        <v>23.550505050505052</v>
      </c>
    </row>
    <row r="30" spans="1:9" ht="44.25" customHeight="1" x14ac:dyDescent="0.25">
      <c r="A30" s="80" t="s">
        <v>83</v>
      </c>
      <c r="B30" s="92" t="s">
        <v>84</v>
      </c>
      <c r="C30" s="48" t="s">
        <v>36</v>
      </c>
      <c r="D30" s="55">
        <v>129</v>
      </c>
      <c r="E30" s="56">
        <v>129</v>
      </c>
      <c r="F30" s="55">
        <v>1419</v>
      </c>
      <c r="G30" s="56">
        <v>1419</v>
      </c>
      <c r="H30" s="51"/>
      <c r="I30" s="142">
        <f t="shared" si="1"/>
        <v>11</v>
      </c>
    </row>
    <row r="31" spans="1:9" ht="29.25" customHeight="1" x14ac:dyDescent="0.25">
      <c r="A31" s="80" t="s">
        <v>85</v>
      </c>
      <c r="B31" s="92" t="s">
        <v>86</v>
      </c>
      <c r="C31" s="48" t="s">
        <v>36</v>
      </c>
      <c r="D31" s="55">
        <v>0</v>
      </c>
      <c r="E31" s="56">
        <v>0</v>
      </c>
      <c r="F31" s="55">
        <v>0</v>
      </c>
      <c r="G31" s="56">
        <v>0</v>
      </c>
      <c r="H31" s="51"/>
      <c r="I31" s="26"/>
    </row>
    <row r="32" spans="1:9" ht="45.75" customHeight="1" x14ac:dyDescent="0.25">
      <c r="A32" s="30"/>
      <c r="B32" s="45" t="s">
        <v>38</v>
      </c>
      <c r="C32" s="42"/>
      <c r="D32" s="57" t="s">
        <v>39</v>
      </c>
      <c r="E32" s="56" t="s">
        <v>39</v>
      </c>
      <c r="F32" s="55">
        <f>F14+F12+F13</f>
        <v>578605.22</v>
      </c>
      <c r="G32" s="55">
        <f>G14+G12+G13</f>
        <v>578605.22</v>
      </c>
      <c r="H32" s="51"/>
      <c r="I32" s="26"/>
    </row>
    <row r="33" spans="1:15" ht="36.75" customHeight="1" thickBot="1" x14ac:dyDescent="0.3">
      <c r="A33" s="29"/>
      <c r="B33" s="44" t="s">
        <v>40</v>
      </c>
      <c r="C33" s="42" t="s">
        <v>41</v>
      </c>
      <c r="D33" s="58" t="s">
        <v>42</v>
      </c>
      <c r="E33" s="59" t="s">
        <v>42</v>
      </c>
      <c r="F33" s="58"/>
      <c r="G33" s="59"/>
      <c r="H33" s="51"/>
      <c r="O33" s="43"/>
    </row>
    <row r="34" spans="1:15" ht="36.75" customHeight="1" x14ac:dyDescent="0.25">
      <c r="A34" s="82" t="s">
        <v>43</v>
      </c>
      <c r="B34" s="94"/>
      <c r="E34" s="89"/>
      <c r="F34" s="89" t="s">
        <v>44</v>
      </c>
      <c r="H34" s="51"/>
      <c r="O34" s="43"/>
    </row>
    <row r="35" spans="1:15" ht="21.75" customHeight="1" x14ac:dyDescent="0.25">
      <c r="A35" s="82" t="s">
        <v>45</v>
      </c>
      <c r="B35" s="95"/>
      <c r="O35" s="43"/>
    </row>
    <row r="36" spans="1:15" ht="24.75" customHeight="1" x14ac:dyDescent="0.25">
      <c r="A36" s="82"/>
      <c r="B36" s="95"/>
      <c r="O36" s="43"/>
    </row>
    <row r="37" spans="1:15" x14ac:dyDescent="0.25">
      <c r="A37" s="82" t="s">
        <v>46</v>
      </c>
      <c r="B37" s="95"/>
      <c r="F37" s="89" t="s">
        <v>47</v>
      </c>
      <c r="O37" s="43"/>
    </row>
    <row r="38" spans="1:15" x14ac:dyDescent="0.25">
      <c r="A38" s="82" t="s">
        <v>48</v>
      </c>
      <c r="B38" s="95"/>
      <c r="O38" s="43"/>
    </row>
    <row r="39" spans="1:15" x14ac:dyDescent="0.25">
      <c r="A39" s="82"/>
      <c r="B39" s="95"/>
      <c r="O39" s="43"/>
    </row>
    <row r="40" spans="1:15" x14ac:dyDescent="0.25">
      <c r="A40" s="82"/>
      <c r="B40" s="95"/>
      <c r="O40" s="43"/>
    </row>
    <row r="41" spans="1:15" x14ac:dyDescent="0.25">
      <c r="A41" s="102" t="s">
        <v>87</v>
      </c>
      <c r="B41" s="95"/>
      <c r="O41" s="43"/>
    </row>
    <row r="42" spans="1:15" x14ac:dyDescent="0.25">
      <c r="A42" s="103" t="s">
        <v>88</v>
      </c>
      <c r="B42" s="96"/>
      <c r="O42" s="43"/>
    </row>
    <row r="43" spans="1:15" x14ac:dyDescent="0.25">
      <c r="A43" s="200"/>
      <c r="B43" s="200"/>
      <c r="C43" s="83"/>
      <c r="D43" s="90"/>
      <c r="E43" s="90"/>
      <c r="F43" s="90"/>
      <c r="G43" s="90"/>
      <c r="H43" s="84" t="s">
        <v>95</v>
      </c>
      <c r="O43" s="43"/>
    </row>
    <row r="44" spans="1:15" x14ac:dyDescent="0.25">
      <c r="O44" s="43"/>
    </row>
    <row r="45" spans="1:15" ht="38.25" customHeight="1" x14ac:dyDescent="0.25">
      <c r="O45" s="43"/>
    </row>
    <row r="46" spans="1:15" x14ac:dyDescent="0.25">
      <c r="O46" s="43"/>
    </row>
    <row r="47" spans="1:15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</sheetData>
  <mergeCells count="11">
    <mergeCell ref="A43:B43"/>
    <mergeCell ref="A11:B11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31496062992125984" right="0.31496062992125984" top="0.55118110236220474" bottom="0.35433070866141736" header="0.31496062992125984" footer="0.31496062992125984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8"/>
  <sheetViews>
    <sheetView workbookViewId="0">
      <selection activeCell="G16" sqref="G16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3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9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9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9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9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9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9" ht="9" customHeight="1" x14ac:dyDescent="0.25">
      <c r="A7" s="24"/>
      <c r="B7" s="91"/>
      <c r="E7" s="88"/>
      <c r="F7" s="87"/>
      <c r="G7" s="87"/>
      <c r="H7" s="25"/>
      <c r="I7" s="23"/>
    </row>
    <row r="8" spans="1:9" ht="12.6" customHeight="1" thickBot="1" x14ac:dyDescent="0.3">
      <c r="A8" s="204" t="s">
        <v>26</v>
      </c>
      <c r="B8" s="204"/>
      <c r="C8" s="204" t="s">
        <v>27</v>
      </c>
      <c r="D8" s="206" t="s">
        <v>97</v>
      </c>
      <c r="E8" s="206"/>
      <c r="F8" s="206"/>
      <c r="G8" s="206"/>
      <c r="H8" s="207"/>
      <c r="I8" s="23"/>
    </row>
    <row r="9" spans="1:9" ht="14.25" customHeight="1" x14ac:dyDescent="0.25">
      <c r="A9" s="204"/>
      <c r="B9" s="204"/>
      <c r="C9" s="205"/>
      <c r="D9" s="208" t="s">
        <v>28</v>
      </c>
      <c r="E9" s="209"/>
      <c r="F9" s="208" t="s">
        <v>29</v>
      </c>
      <c r="G9" s="209"/>
      <c r="H9" s="210" t="s">
        <v>30</v>
      </c>
      <c r="I9" s="26"/>
    </row>
    <row r="10" spans="1:9" ht="25.5" customHeight="1" x14ac:dyDescent="0.25">
      <c r="A10" s="204"/>
      <c r="B10" s="204"/>
      <c r="C10" s="205"/>
      <c r="D10" s="53" t="s">
        <v>31</v>
      </c>
      <c r="E10" s="54" t="s">
        <v>32</v>
      </c>
      <c r="F10" s="53" t="s">
        <v>31</v>
      </c>
      <c r="G10" s="54" t="s">
        <v>32</v>
      </c>
      <c r="H10" s="210"/>
      <c r="I10" s="26"/>
    </row>
    <row r="11" spans="1:9" ht="9.6" customHeight="1" x14ac:dyDescent="0.25">
      <c r="A11" s="201" t="s">
        <v>33</v>
      </c>
      <c r="B11" s="202"/>
      <c r="C11" s="27">
        <v>1</v>
      </c>
      <c r="D11" s="60">
        <v>2</v>
      </c>
      <c r="E11" s="61">
        <v>3</v>
      </c>
      <c r="F11" s="60">
        <v>4</v>
      </c>
      <c r="G11" s="61">
        <v>5</v>
      </c>
      <c r="H11" s="49">
        <v>6</v>
      </c>
      <c r="I11" s="26"/>
    </row>
    <row r="12" spans="1:9" ht="47.25" customHeight="1" x14ac:dyDescent="0.25">
      <c r="A12" s="28">
        <v>1</v>
      </c>
      <c r="B12" s="46" t="s">
        <v>34</v>
      </c>
      <c r="C12" s="47" t="s">
        <v>35</v>
      </c>
      <c r="D12" s="98">
        <v>44</v>
      </c>
      <c r="E12" s="99">
        <v>44</v>
      </c>
      <c r="F12" s="159">
        <v>327553.53000000003</v>
      </c>
      <c r="G12" s="160">
        <v>327553.53000000003</v>
      </c>
      <c r="H12" s="50"/>
      <c r="I12" s="26"/>
    </row>
    <row r="13" spans="1:9" ht="38.25" customHeight="1" x14ac:dyDescent="0.25">
      <c r="A13" s="28">
        <v>2</v>
      </c>
      <c r="B13" s="46" t="s">
        <v>94</v>
      </c>
      <c r="C13" s="47" t="s">
        <v>36</v>
      </c>
      <c r="D13" s="98">
        <v>2362</v>
      </c>
      <c r="E13" s="99">
        <v>2362</v>
      </c>
      <c r="F13" s="161">
        <v>53095</v>
      </c>
      <c r="G13" s="162">
        <v>53095</v>
      </c>
      <c r="H13" s="50"/>
      <c r="I13" s="26"/>
    </row>
    <row r="14" spans="1:9" ht="47.25" customHeight="1" x14ac:dyDescent="0.25">
      <c r="A14" s="29">
        <v>3</v>
      </c>
      <c r="B14" s="44" t="s">
        <v>37</v>
      </c>
      <c r="C14" s="48" t="s">
        <v>36</v>
      </c>
      <c r="D14" s="55">
        <f>D15+D16+D17+D18+D19+D20+D21+D22+D23+D24+D25+D26+D27+D28+D29+D30</f>
        <v>6462</v>
      </c>
      <c r="E14" s="55">
        <f t="shared" ref="E14:G14" si="0">E15+E16+E17+E18+E19+E20+E21+E22+E23+E24+E25+E26+E27+E28+E29+E30</f>
        <v>6462</v>
      </c>
      <c r="F14" s="154">
        <f t="shared" si="0"/>
        <v>165909</v>
      </c>
      <c r="G14" s="154">
        <f t="shared" si="0"/>
        <v>165909</v>
      </c>
      <c r="H14" s="50" t="s">
        <v>98</v>
      </c>
      <c r="I14" s="26"/>
    </row>
    <row r="15" spans="1:9" s="65" customFormat="1" ht="23.45" customHeight="1" x14ac:dyDescent="0.25">
      <c r="A15" s="80" t="s">
        <v>53</v>
      </c>
      <c r="B15" s="81" t="s">
        <v>62</v>
      </c>
      <c r="C15" s="47" t="s">
        <v>36</v>
      </c>
      <c r="D15" s="55">
        <v>50</v>
      </c>
      <c r="E15" s="56">
        <v>50</v>
      </c>
      <c r="F15" s="55">
        <v>300</v>
      </c>
      <c r="G15" s="56">
        <v>300</v>
      </c>
      <c r="H15" s="63"/>
      <c r="I15" s="142"/>
    </row>
    <row r="16" spans="1:9" ht="23.45" customHeight="1" x14ac:dyDescent="0.25">
      <c r="A16" s="80" t="s">
        <v>54</v>
      </c>
      <c r="B16" s="92" t="s">
        <v>63</v>
      </c>
      <c r="C16" s="48" t="s">
        <v>36</v>
      </c>
      <c r="D16" s="55">
        <v>105</v>
      </c>
      <c r="E16" s="56">
        <v>105</v>
      </c>
      <c r="F16" s="55">
        <v>1392</v>
      </c>
      <c r="G16" s="56">
        <v>1392</v>
      </c>
      <c r="H16" s="51"/>
      <c r="I16" s="142"/>
    </row>
    <row r="17" spans="1:9" ht="23.45" customHeight="1" x14ac:dyDescent="0.25">
      <c r="A17" s="80" t="s">
        <v>55</v>
      </c>
      <c r="B17" s="92" t="s">
        <v>64</v>
      </c>
      <c r="C17" s="48" t="s">
        <v>36</v>
      </c>
      <c r="D17" s="55">
        <v>236</v>
      </c>
      <c r="E17" s="56">
        <v>236</v>
      </c>
      <c r="F17" s="55">
        <v>3276</v>
      </c>
      <c r="G17" s="56">
        <v>3276</v>
      </c>
      <c r="H17" s="51"/>
      <c r="I17" s="142"/>
    </row>
    <row r="18" spans="1:9" ht="23.45" customHeight="1" x14ac:dyDescent="0.25">
      <c r="A18" s="80" t="s">
        <v>56</v>
      </c>
      <c r="B18" s="92" t="s">
        <v>65</v>
      </c>
      <c r="C18" s="47" t="s">
        <v>36</v>
      </c>
      <c r="D18" s="55">
        <v>372</v>
      </c>
      <c r="E18" s="56">
        <v>372</v>
      </c>
      <c r="F18" s="55">
        <v>7812</v>
      </c>
      <c r="G18" s="56">
        <v>7812</v>
      </c>
      <c r="H18" s="51"/>
      <c r="I18" s="142"/>
    </row>
    <row r="19" spans="1:9" ht="28.5" customHeight="1" x14ac:dyDescent="0.25">
      <c r="A19" s="80" t="s">
        <v>57</v>
      </c>
      <c r="B19" s="93" t="s">
        <v>66</v>
      </c>
      <c r="C19" s="47" t="s">
        <v>36</v>
      </c>
      <c r="D19" s="55">
        <v>655</v>
      </c>
      <c r="E19" s="56">
        <v>655</v>
      </c>
      <c r="F19" s="55">
        <v>87598</v>
      </c>
      <c r="G19" s="56">
        <v>87598</v>
      </c>
      <c r="H19" s="51"/>
      <c r="I19" s="142"/>
    </row>
    <row r="20" spans="1:9" ht="27" customHeight="1" x14ac:dyDescent="0.25">
      <c r="A20" s="80" t="s">
        <v>58</v>
      </c>
      <c r="B20" s="92" t="s">
        <v>67</v>
      </c>
      <c r="C20" s="48" t="s">
        <v>36</v>
      </c>
      <c r="D20" s="55">
        <v>666</v>
      </c>
      <c r="E20" s="56">
        <v>666</v>
      </c>
      <c r="F20" s="55">
        <v>23457</v>
      </c>
      <c r="G20" s="56">
        <v>23457</v>
      </c>
      <c r="H20" s="51"/>
      <c r="I20" s="142"/>
    </row>
    <row r="21" spans="1:9" ht="23.45" customHeight="1" x14ac:dyDescent="0.25">
      <c r="A21" s="80" t="s">
        <v>59</v>
      </c>
      <c r="B21" s="92" t="s">
        <v>68</v>
      </c>
      <c r="C21" s="48" t="s">
        <v>36</v>
      </c>
      <c r="D21" s="55">
        <v>387</v>
      </c>
      <c r="E21" s="56">
        <v>387</v>
      </c>
      <c r="F21" s="55">
        <v>4235</v>
      </c>
      <c r="G21" s="56">
        <v>4235</v>
      </c>
      <c r="H21" s="51"/>
      <c r="I21" s="142"/>
    </row>
    <row r="22" spans="1:9" ht="30" customHeight="1" x14ac:dyDescent="0.25">
      <c r="A22" s="80" t="s">
        <v>60</v>
      </c>
      <c r="B22" s="92" t="s">
        <v>69</v>
      </c>
      <c r="C22" s="47" t="s">
        <v>36</v>
      </c>
      <c r="D22" s="55">
        <v>418</v>
      </c>
      <c r="E22" s="56">
        <v>418</v>
      </c>
      <c r="F22" s="55">
        <v>3366</v>
      </c>
      <c r="G22" s="56">
        <v>3366</v>
      </c>
      <c r="H22" s="51"/>
      <c r="I22" s="142"/>
    </row>
    <row r="23" spans="1:9" ht="23.45" customHeight="1" x14ac:dyDescent="0.25">
      <c r="A23" s="80" t="s">
        <v>61</v>
      </c>
      <c r="B23" s="92" t="s">
        <v>70</v>
      </c>
      <c r="C23" s="47" t="s">
        <v>36</v>
      </c>
      <c r="D23" s="55">
        <v>82</v>
      </c>
      <c r="E23" s="56">
        <v>82</v>
      </c>
      <c r="F23" s="55">
        <v>902</v>
      </c>
      <c r="G23" s="56">
        <v>902</v>
      </c>
      <c r="H23" s="51"/>
      <c r="I23" s="142"/>
    </row>
    <row r="24" spans="1:9" ht="23.45" customHeight="1" x14ac:dyDescent="0.25">
      <c r="A24" s="80" t="s">
        <v>71</v>
      </c>
      <c r="B24" s="92" t="s">
        <v>72</v>
      </c>
      <c r="C24" s="48" t="s">
        <v>36</v>
      </c>
      <c r="D24" s="55">
        <v>93</v>
      </c>
      <c r="E24" s="56">
        <v>93</v>
      </c>
      <c r="F24" s="55">
        <v>1346</v>
      </c>
      <c r="G24" s="56">
        <v>1346</v>
      </c>
      <c r="H24" s="51"/>
      <c r="I24" s="142"/>
    </row>
    <row r="25" spans="1:9" ht="23.45" customHeight="1" x14ac:dyDescent="0.25">
      <c r="A25" s="80" t="s">
        <v>73</v>
      </c>
      <c r="B25" s="92" t="s">
        <v>74</v>
      </c>
      <c r="C25" s="48" t="s">
        <v>36</v>
      </c>
      <c r="D25" s="55">
        <v>490</v>
      </c>
      <c r="E25" s="56">
        <v>490</v>
      </c>
      <c r="F25" s="55">
        <v>5453</v>
      </c>
      <c r="G25" s="56">
        <v>5453</v>
      </c>
      <c r="H25" s="51"/>
      <c r="I25" s="142"/>
    </row>
    <row r="26" spans="1:9" ht="23.45" customHeight="1" x14ac:dyDescent="0.25">
      <c r="A26" s="80" t="s">
        <v>75</v>
      </c>
      <c r="B26" s="92" t="s">
        <v>76</v>
      </c>
      <c r="C26" s="47" t="s">
        <v>36</v>
      </c>
      <c r="D26" s="55">
        <v>2156</v>
      </c>
      <c r="E26" s="56">
        <v>2156</v>
      </c>
      <c r="F26" s="55">
        <v>10660</v>
      </c>
      <c r="G26" s="56">
        <v>10660</v>
      </c>
      <c r="H26" s="51"/>
      <c r="I26" s="142"/>
    </row>
    <row r="27" spans="1:9" ht="23.45" customHeight="1" x14ac:dyDescent="0.25">
      <c r="A27" s="80" t="s">
        <v>77</v>
      </c>
      <c r="B27" s="92" t="s">
        <v>78</v>
      </c>
      <c r="C27" s="47" t="s">
        <v>36</v>
      </c>
      <c r="D27" s="55">
        <v>20</v>
      </c>
      <c r="E27" s="56">
        <v>20</v>
      </c>
      <c r="F27" s="55">
        <v>557</v>
      </c>
      <c r="G27" s="56">
        <v>557</v>
      </c>
      <c r="H27" s="51"/>
      <c r="I27" s="142"/>
    </row>
    <row r="28" spans="1:9" ht="23.45" customHeight="1" x14ac:dyDescent="0.25">
      <c r="A28" s="80" t="s">
        <v>79</v>
      </c>
      <c r="B28" s="92" t="s">
        <v>80</v>
      </c>
      <c r="C28" s="48" t="s">
        <v>36</v>
      </c>
      <c r="D28" s="55">
        <v>9</v>
      </c>
      <c r="E28" s="56">
        <v>9</v>
      </c>
      <c r="F28" s="55">
        <v>147</v>
      </c>
      <c r="G28" s="56">
        <v>147</v>
      </c>
      <c r="H28" s="51"/>
      <c r="I28" s="142"/>
    </row>
    <row r="29" spans="1:9" ht="23.45" customHeight="1" x14ac:dyDescent="0.25">
      <c r="A29" s="80" t="s">
        <v>81</v>
      </c>
      <c r="B29" s="92" t="s">
        <v>82</v>
      </c>
      <c r="C29" s="48" t="s">
        <v>36</v>
      </c>
      <c r="D29" s="55">
        <v>594</v>
      </c>
      <c r="E29" s="56">
        <v>594</v>
      </c>
      <c r="F29" s="55">
        <v>13989</v>
      </c>
      <c r="G29" s="56">
        <v>13989</v>
      </c>
      <c r="H29" s="51"/>
      <c r="I29" s="142"/>
    </row>
    <row r="30" spans="1:9" ht="44.25" customHeight="1" x14ac:dyDescent="0.25">
      <c r="A30" s="80" t="s">
        <v>83</v>
      </c>
      <c r="B30" s="92" t="s">
        <v>84</v>
      </c>
      <c r="C30" s="48" t="s">
        <v>36</v>
      </c>
      <c r="D30" s="55">
        <v>129</v>
      </c>
      <c r="E30" s="56">
        <v>129</v>
      </c>
      <c r="F30" s="55">
        <v>1419</v>
      </c>
      <c r="G30" s="56">
        <v>1419</v>
      </c>
      <c r="H30" s="51"/>
      <c r="I30" s="142"/>
    </row>
    <row r="31" spans="1:9" ht="29.25" customHeight="1" x14ac:dyDescent="0.25">
      <c r="A31" s="80" t="s">
        <v>85</v>
      </c>
      <c r="B31" s="92" t="s">
        <v>86</v>
      </c>
      <c r="C31" s="48" t="s">
        <v>36</v>
      </c>
      <c r="D31" s="55">
        <v>0</v>
      </c>
      <c r="E31" s="56">
        <v>0</v>
      </c>
      <c r="F31" s="55">
        <v>0</v>
      </c>
      <c r="G31" s="56">
        <v>0</v>
      </c>
      <c r="H31" s="51"/>
      <c r="I31" s="26"/>
    </row>
    <row r="32" spans="1:9" ht="45.75" customHeight="1" x14ac:dyDescent="0.25">
      <c r="A32" s="30"/>
      <c r="B32" s="45" t="s">
        <v>38</v>
      </c>
      <c r="C32" s="42"/>
      <c r="D32" s="57" t="s">
        <v>39</v>
      </c>
      <c r="E32" s="56" t="s">
        <v>39</v>
      </c>
      <c r="F32" s="154">
        <f>F14+F12+F13</f>
        <v>546557.53</v>
      </c>
      <c r="G32" s="154">
        <f>G14+G12+G13</f>
        <v>546557.53</v>
      </c>
      <c r="H32" s="51"/>
      <c r="I32" s="26"/>
    </row>
    <row r="33" spans="1:15" ht="36.75" customHeight="1" thickBot="1" x14ac:dyDescent="0.3">
      <c r="A33" s="29"/>
      <c r="B33" s="44" t="s">
        <v>40</v>
      </c>
      <c r="C33" s="42" t="s">
        <v>41</v>
      </c>
      <c r="D33" s="58" t="s">
        <v>42</v>
      </c>
      <c r="E33" s="59" t="s">
        <v>42</v>
      </c>
      <c r="F33" s="58"/>
      <c r="G33" s="59"/>
      <c r="H33" s="51"/>
      <c r="O33" s="43"/>
    </row>
    <row r="34" spans="1:15" ht="36.75" customHeight="1" x14ac:dyDescent="0.25">
      <c r="A34" s="150" t="s">
        <v>43</v>
      </c>
      <c r="B34" s="94"/>
      <c r="E34" s="89"/>
      <c r="F34" s="89" t="s">
        <v>44</v>
      </c>
      <c r="H34" s="51"/>
      <c r="O34" s="43"/>
    </row>
    <row r="35" spans="1:15" ht="21.75" customHeight="1" x14ac:dyDescent="0.25">
      <c r="A35" s="150" t="s">
        <v>45</v>
      </c>
      <c r="B35" s="95"/>
      <c r="O35" s="43"/>
    </row>
    <row r="36" spans="1:15" ht="24.75" customHeight="1" x14ac:dyDescent="0.25">
      <c r="A36" s="150"/>
      <c r="B36" s="95"/>
      <c r="O36" s="43"/>
    </row>
    <row r="37" spans="1:15" x14ac:dyDescent="0.25">
      <c r="A37" s="150" t="s">
        <v>46</v>
      </c>
      <c r="B37" s="95"/>
      <c r="F37" s="89" t="s">
        <v>47</v>
      </c>
      <c r="O37" s="43"/>
    </row>
    <row r="38" spans="1:15" x14ac:dyDescent="0.25">
      <c r="A38" s="150" t="s">
        <v>48</v>
      </c>
      <c r="B38" s="95"/>
      <c r="O38" s="43"/>
    </row>
    <row r="39" spans="1:15" x14ac:dyDescent="0.25">
      <c r="A39" s="150"/>
      <c r="B39" s="95"/>
      <c r="O39" s="43"/>
    </row>
    <row r="40" spans="1:15" x14ac:dyDescent="0.25">
      <c r="A40" s="150"/>
      <c r="B40" s="95"/>
      <c r="O40" s="43"/>
    </row>
    <row r="41" spans="1:15" x14ac:dyDescent="0.25">
      <c r="A41" s="151" t="s">
        <v>87</v>
      </c>
      <c r="B41" s="95"/>
      <c r="O41" s="43"/>
    </row>
    <row r="42" spans="1:15" x14ac:dyDescent="0.25">
      <c r="A42" s="103" t="s">
        <v>88</v>
      </c>
      <c r="B42" s="96"/>
      <c r="O42" s="43"/>
    </row>
    <row r="43" spans="1:15" x14ac:dyDescent="0.25">
      <c r="A43" s="200"/>
      <c r="B43" s="200"/>
      <c r="C43" s="83"/>
      <c r="D43" s="90"/>
      <c r="E43" s="90"/>
      <c r="F43" s="90"/>
      <c r="G43" s="90"/>
      <c r="H43" s="84" t="s">
        <v>95</v>
      </c>
      <c r="O43" s="43"/>
    </row>
    <row r="44" spans="1:15" x14ac:dyDescent="0.25">
      <c r="O44" s="43"/>
    </row>
    <row r="45" spans="1:15" ht="38.25" customHeight="1" x14ac:dyDescent="0.25">
      <c r="O45" s="43"/>
    </row>
    <row r="46" spans="1:15" x14ac:dyDescent="0.25">
      <c r="O46" s="43"/>
    </row>
    <row r="47" spans="1:15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</sheetData>
  <mergeCells count="11">
    <mergeCell ref="A11:B11"/>
    <mergeCell ref="A43:B43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31496062992125984" right="0.31496062992125984" top="0.55118110236220474" bottom="0.35433070866141736" header="0.31496062992125984" footer="0.31496062992125984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A23" workbookViewId="0">
      <selection activeCell="L22" sqref="L22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9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9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9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9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9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9" ht="9" customHeight="1" x14ac:dyDescent="0.25">
      <c r="A7" s="24"/>
      <c r="B7" s="91"/>
      <c r="E7" s="88"/>
      <c r="F7" s="87"/>
      <c r="G7" s="87"/>
      <c r="H7" s="25"/>
      <c r="I7" s="23"/>
    </row>
    <row r="8" spans="1:9" ht="12.6" customHeight="1" x14ac:dyDescent="0.25">
      <c r="A8" s="204" t="s">
        <v>26</v>
      </c>
      <c r="B8" s="204"/>
      <c r="C8" s="205" t="s">
        <v>27</v>
      </c>
      <c r="D8" s="207" t="s">
        <v>99</v>
      </c>
      <c r="E8" s="207"/>
      <c r="F8" s="207"/>
      <c r="G8" s="207"/>
      <c r="H8" s="207"/>
      <c r="I8" s="23"/>
    </row>
    <row r="9" spans="1:9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9" ht="25.5" customHeight="1" x14ac:dyDescent="0.25">
      <c r="A10" s="204"/>
      <c r="B10" s="204"/>
      <c r="C10" s="205"/>
      <c r="D10" s="112" t="s">
        <v>31</v>
      </c>
      <c r="E10" s="112" t="s">
        <v>32</v>
      </c>
      <c r="F10" s="112" t="s">
        <v>31</v>
      </c>
      <c r="G10" s="112" t="s">
        <v>32</v>
      </c>
      <c r="H10" s="204"/>
      <c r="I10" s="26"/>
    </row>
    <row r="11" spans="1:9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9" ht="47.25" customHeight="1" x14ac:dyDescent="0.25">
      <c r="A12" s="28">
        <v>1</v>
      </c>
      <c r="B12" s="46" t="s">
        <v>34</v>
      </c>
      <c r="C12" s="47" t="s">
        <v>35</v>
      </c>
      <c r="D12" s="115">
        <v>44</v>
      </c>
      <c r="E12" s="115">
        <v>44</v>
      </c>
      <c r="F12" s="122">
        <v>327553.53999999998</v>
      </c>
      <c r="G12" s="116">
        <v>664985.76</v>
      </c>
      <c r="H12" s="117"/>
      <c r="I12" s="26"/>
    </row>
    <row r="13" spans="1:9" ht="38.25" customHeight="1" x14ac:dyDescent="0.25">
      <c r="A13" s="28">
        <v>2</v>
      </c>
      <c r="B13" s="46" t="s">
        <v>94</v>
      </c>
      <c r="C13" s="47" t="s">
        <v>36</v>
      </c>
      <c r="D13" s="115">
        <v>3984</v>
      </c>
      <c r="E13" s="115">
        <v>6346</v>
      </c>
      <c r="F13" s="120">
        <v>240534</v>
      </c>
      <c r="G13" s="120">
        <v>315798</v>
      </c>
      <c r="H13" s="117"/>
      <c r="I13" s="26"/>
    </row>
    <row r="14" spans="1:9" ht="37.5" customHeight="1" x14ac:dyDescent="0.25">
      <c r="A14" s="66">
        <v>3</v>
      </c>
      <c r="B14" s="67" t="s">
        <v>37</v>
      </c>
      <c r="C14" s="62" t="s">
        <v>36</v>
      </c>
      <c r="D14" s="121">
        <f>D15+D16+D17+D18+D19+D20+D21+D22+D23+D24+D25+D26+D27+D28+D29+D30</f>
        <v>6481</v>
      </c>
      <c r="E14" s="121">
        <f t="shared" ref="E14:G14" si="0">E15+E16+E17+E18+E19+E20+E21+E22+E23+E24+E25+E26+E27+E28+E29+E30</f>
        <v>12943</v>
      </c>
      <c r="F14" s="121">
        <f>F15+F16+F17+F18+F19+F20+F21+F22+F23+F24+F25+F26+F27+F28+F29+F30</f>
        <v>166575</v>
      </c>
      <c r="G14" s="121">
        <f t="shared" si="0"/>
        <v>332484</v>
      </c>
      <c r="H14" s="50" t="s">
        <v>98</v>
      </c>
      <c r="I14" s="26"/>
    </row>
    <row r="15" spans="1:9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53</v>
      </c>
      <c r="E15" s="110">
        <v>103</v>
      </c>
      <c r="F15" s="110">
        <v>288</v>
      </c>
      <c r="G15" s="110">
        <v>588</v>
      </c>
      <c r="H15" s="119"/>
      <c r="I15" s="142">
        <f>F15/D15</f>
        <v>5.4339622641509431</v>
      </c>
    </row>
    <row r="16" spans="1:9" ht="23.45" customHeight="1" x14ac:dyDescent="0.25">
      <c r="A16" s="80" t="s">
        <v>54</v>
      </c>
      <c r="B16" s="92" t="s">
        <v>63</v>
      </c>
      <c r="C16" s="48" t="s">
        <v>36</v>
      </c>
      <c r="D16" s="110">
        <v>130</v>
      </c>
      <c r="E16" s="110">
        <v>235</v>
      </c>
      <c r="F16" s="110">
        <v>1444</v>
      </c>
      <c r="G16" s="110">
        <v>2836</v>
      </c>
      <c r="H16" s="111"/>
      <c r="I16" s="142">
        <f t="shared" ref="I16:I30" si="1">F16/D16</f>
        <v>11.107692307692307</v>
      </c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233</v>
      </c>
      <c r="E17" s="110">
        <v>469</v>
      </c>
      <c r="F17" s="110">
        <v>3304</v>
      </c>
      <c r="G17" s="110">
        <v>6580</v>
      </c>
      <c r="H17" s="111"/>
      <c r="I17" s="142">
        <f t="shared" si="1"/>
        <v>14.180257510729614</v>
      </c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392</v>
      </c>
      <c r="E18" s="110">
        <v>764</v>
      </c>
      <c r="F18" s="110">
        <v>7791</v>
      </c>
      <c r="G18" s="110">
        <v>15603</v>
      </c>
      <c r="H18" s="111"/>
      <c r="I18" s="142">
        <f t="shared" si="1"/>
        <v>19.875</v>
      </c>
      <c r="J18" s="128">
        <v>7938</v>
      </c>
      <c r="K18" s="128">
        <v>147</v>
      </c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653</v>
      </c>
      <c r="E19" s="110">
        <v>1308</v>
      </c>
      <c r="F19" s="110">
        <v>88253</v>
      </c>
      <c r="G19" s="110">
        <v>175851</v>
      </c>
      <c r="H19" s="111"/>
      <c r="I19" s="142">
        <f t="shared" si="1"/>
        <v>135.15007656967842</v>
      </c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662</v>
      </c>
      <c r="E20" s="110">
        <v>1328</v>
      </c>
      <c r="F20" s="110">
        <v>23394</v>
      </c>
      <c r="G20" s="110">
        <v>46851</v>
      </c>
      <c r="H20" s="111"/>
      <c r="I20" s="142">
        <f t="shared" si="1"/>
        <v>35.338368580060425</v>
      </c>
      <c r="J20" s="128">
        <v>23583</v>
      </c>
      <c r="K20" s="128">
        <v>189</v>
      </c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397</v>
      </c>
      <c r="E21" s="110">
        <v>784</v>
      </c>
      <c r="F21" s="110">
        <v>4290</v>
      </c>
      <c r="G21" s="110">
        <v>8525</v>
      </c>
      <c r="H21" s="111"/>
      <c r="I21" s="142">
        <f t="shared" si="1"/>
        <v>10.806045340050378</v>
      </c>
      <c r="K21" s="129">
        <f>K18+K20</f>
        <v>336</v>
      </c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393</v>
      </c>
      <c r="E22" s="110">
        <v>811</v>
      </c>
      <c r="F22" s="110">
        <v>3358</v>
      </c>
      <c r="G22" s="110">
        <v>6724</v>
      </c>
      <c r="H22" s="111"/>
      <c r="I22" s="142">
        <f t="shared" si="1"/>
        <v>8.5445292620865132</v>
      </c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77</v>
      </c>
      <c r="E23" s="110">
        <v>159</v>
      </c>
      <c r="F23" s="110">
        <v>858</v>
      </c>
      <c r="G23" s="110">
        <v>1760</v>
      </c>
      <c r="H23" s="111"/>
      <c r="I23" s="142">
        <f t="shared" si="1"/>
        <v>11.142857142857142</v>
      </c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121</v>
      </c>
      <c r="E24" s="110">
        <v>214</v>
      </c>
      <c r="F24" s="110">
        <v>1304</v>
      </c>
      <c r="G24" s="110">
        <v>2650</v>
      </c>
      <c r="H24" s="111"/>
      <c r="I24" s="142">
        <f t="shared" si="1"/>
        <v>10.776859504132231</v>
      </c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595</v>
      </c>
      <c r="E25" s="110">
        <v>1085</v>
      </c>
      <c r="F25" s="110">
        <v>5563</v>
      </c>
      <c r="G25" s="110">
        <v>11016</v>
      </c>
      <c r="H25" s="111"/>
      <c r="I25" s="142">
        <f t="shared" si="1"/>
        <v>9.3495798319327736</v>
      </c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2040</v>
      </c>
      <c r="E26" s="110">
        <v>4196</v>
      </c>
      <c r="F26" s="110">
        <v>10680</v>
      </c>
      <c r="G26" s="110">
        <v>21340</v>
      </c>
      <c r="H26" s="111"/>
      <c r="I26" s="142">
        <f t="shared" si="1"/>
        <v>5.2352941176470589</v>
      </c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30</v>
      </c>
      <c r="F27" s="110">
        <v>557</v>
      </c>
      <c r="G27" s="110">
        <v>1114</v>
      </c>
      <c r="H27" s="111"/>
      <c r="I27" s="142">
        <f t="shared" si="1"/>
        <v>55.7</v>
      </c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44</v>
      </c>
      <c r="E28" s="110">
        <v>53</v>
      </c>
      <c r="F28" s="110">
        <v>119</v>
      </c>
      <c r="G28" s="110">
        <v>266</v>
      </c>
      <c r="H28" s="111"/>
      <c r="I28" s="142">
        <f t="shared" si="1"/>
        <v>2.7045454545454546</v>
      </c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562</v>
      </c>
      <c r="E29" s="110">
        <v>1156</v>
      </c>
      <c r="F29" s="110">
        <v>14041</v>
      </c>
      <c r="G29" s="110">
        <v>28030</v>
      </c>
      <c r="H29" s="111"/>
      <c r="I29" s="142">
        <f t="shared" si="1"/>
        <v>24.983985765124554</v>
      </c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119</v>
      </c>
      <c r="E30" s="110">
        <v>248</v>
      </c>
      <c r="F30" s="110">
        <v>1331</v>
      </c>
      <c r="G30" s="110">
        <v>2750</v>
      </c>
      <c r="H30" s="111"/>
      <c r="I30" s="142">
        <f t="shared" si="1"/>
        <v>11.184873949579831</v>
      </c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v>0</v>
      </c>
      <c r="H31" s="111"/>
      <c r="I31" s="26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734662.54</v>
      </c>
      <c r="G32" s="118">
        <f>G14+G12+G13</f>
        <v>1313267.76</v>
      </c>
      <c r="H32" s="111"/>
      <c r="I32" s="26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02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82"/>
      <c r="B38" s="95"/>
      <c r="O38" s="43"/>
    </row>
    <row r="39" spans="1:15" ht="15" customHeight="1" x14ac:dyDescent="0.25">
      <c r="A39" s="102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82"/>
      <c r="B41" s="95"/>
      <c r="O41" s="43"/>
    </row>
    <row r="42" spans="1:15" x14ac:dyDescent="0.25">
      <c r="A42" s="82"/>
      <c r="B42" s="95"/>
      <c r="O42" s="43"/>
    </row>
    <row r="43" spans="1:15" x14ac:dyDescent="0.25">
      <c r="A43" s="102" t="s">
        <v>87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95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  <mergeCell ref="A37:F37"/>
    <mergeCell ref="A40:F40"/>
  </mergeCells>
  <pageMargins left="0.7" right="0.7" top="0.75" bottom="0.75" header="0.3" footer="0.3"/>
  <pageSetup paperSize="9" scale="6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A17" workbookViewId="0">
      <selection activeCell="H19" sqref="H19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9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9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9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9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9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9" ht="9" customHeight="1" x14ac:dyDescent="0.25">
      <c r="A7" s="24"/>
      <c r="B7" s="91"/>
      <c r="E7" s="88"/>
      <c r="F7" s="87"/>
      <c r="G7" s="87"/>
      <c r="H7" s="25"/>
      <c r="I7" s="23"/>
    </row>
    <row r="8" spans="1:9" ht="12.6" customHeight="1" x14ac:dyDescent="0.25">
      <c r="A8" s="204" t="s">
        <v>26</v>
      </c>
      <c r="B8" s="204"/>
      <c r="C8" s="205" t="s">
        <v>27</v>
      </c>
      <c r="D8" s="207" t="s">
        <v>99</v>
      </c>
      <c r="E8" s="207"/>
      <c r="F8" s="207"/>
      <c r="G8" s="207"/>
      <c r="H8" s="207"/>
      <c r="I8" s="23"/>
    </row>
    <row r="9" spans="1:9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9" ht="25.5" customHeight="1" x14ac:dyDescent="0.25">
      <c r="A10" s="204"/>
      <c r="B10" s="204"/>
      <c r="C10" s="205"/>
      <c r="D10" s="149" t="s">
        <v>31</v>
      </c>
      <c r="E10" s="149" t="s">
        <v>32</v>
      </c>
      <c r="F10" s="149" t="s">
        <v>31</v>
      </c>
      <c r="G10" s="149" t="s">
        <v>32</v>
      </c>
      <c r="H10" s="204"/>
      <c r="I10" s="26"/>
    </row>
    <row r="11" spans="1:9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9" ht="47.25" customHeight="1" x14ac:dyDescent="0.25">
      <c r="A12" s="28">
        <v>1</v>
      </c>
      <c r="B12" s="46" t="s">
        <v>34</v>
      </c>
      <c r="C12" s="47" t="s">
        <v>35</v>
      </c>
      <c r="D12" s="115">
        <v>44</v>
      </c>
      <c r="E12" s="115">
        <v>44</v>
      </c>
      <c r="F12" s="155">
        <v>337432.23</v>
      </c>
      <c r="G12" s="156">
        <v>664985.76</v>
      </c>
      <c r="H12" s="117"/>
      <c r="I12" s="26"/>
    </row>
    <row r="13" spans="1:9" ht="38.25" customHeight="1" x14ac:dyDescent="0.25">
      <c r="A13" s="28">
        <v>2</v>
      </c>
      <c r="B13" s="46" t="s">
        <v>94</v>
      </c>
      <c r="C13" s="47" t="s">
        <v>36</v>
      </c>
      <c r="D13" s="115">
        <v>3984</v>
      </c>
      <c r="E13" s="115">
        <v>6346</v>
      </c>
      <c r="F13" s="157">
        <v>75262</v>
      </c>
      <c r="G13" s="157">
        <v>128357</v>
      </c>
      <c r="H13" s="117"/>
      <c r="I13" s="26"/>
    </row>
    <row r="14" spans="1:9" ht="37.5" customHeight="1" x14ac:dyDescent="0.25">
      <c r="A14" s="29">
        <v>3</v>
      </c>
      <c r="B14" s="44" t="s">
        <v>37</v>
      </c>
      <c r="C14" s="48" t="s">
        <v>36</v>
      </c>
      <c r="D14" s="110">
        <f>D15+D16+D17+D18+D19+D20+D21+D22+D23+D24+D25+D26+D27+D28+D29+D30</f>
        <v>6481</v>
      </c>
      <c r="E14" s="110">
        <f t="shared" ref="E14:G14" si="0">E15+E16+E17+E18+E19+E20+E21+E22+E23+E24+E25+E26+E27+E28+E29+E30</f>
        <v>12943</v>
      </c>
      <c r="F14" s="118">
        <f>F15+F16+F17+F18+F19+F20+F21+F22+F23+F24+F25+F26+F27+F28+F29+F30</f>
        <v>165909</v>
      </c>
      <c r="G14" s="118">
        <f t="shared" si="0"/>
        <v>331818</v>
      </c>
      <c r="H14" s="50" t="s">
        <v>98</v>
      </c>
      <c r="I14" s="26"/>
    </row>
    <row r="15" spans="1:9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53</v>
      </c>
      <c r="E15" s="110">
        <v>103</v>
      </c>
      <c r="F15" s="55">
        <v>300</v>
      </c>
      <c r="G15" s="110">
        <f>F15*2</f>
        <v>600</v>
      </c>
      <c r="H15" s="119"/>
      <c r="I15" s="142"/>
    </row>
    <row r="16" spans="1:9" ht="23.45" customHeight="1" x14ac:dyDescent="0.25">
      <c r="A16" s="80" t="s">
        <v>54</v>
      </c>
      <c r="B16" s="92" t="s">
        <v>63</v>
      </c>
      <c r="C16" s="48" t="s">
        <v>36</v>
      </c>
      <c r="D16" s="110">
        <v>130</v>
      </c>
      <c r="E16" s="110">
        <v>235</v>
      </c>
      <c r="F16" s="55">
        <v>1392</v>
      </c>
      <c r="G16" s="110">
        <f t="shared" ref="G16:G31" si="1">F16*2</f>
        <v>2784</v>
      </c>
      <c r="H16" s="111"/>
      <c r="I16" s="142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233</v>
      </c>
      <c r="E17" s="110">
        <v>469</v>
      </c>
      <c r="F17" s="55">
        <v>3276</v>
      </c>
      <c r="G17" s="110">
        <f t="shared" si="1"/>
        <v>6552</v>
      </c>
      <c r="H17" s="111"/>
      <c r="I17" s="142"/>
      <c r="J17" s="11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392</v>
      </c>
      <c r="E18" s="110">
        <v>764</v>
      </c>
      <c r="F18" s="55">
        <v>7812</v>
      </c>
      <c r="G18" s="110">
        <f t="shared" si="1"/>
        <v>15624</v>
      </c>
      <c r="H18" s="111"/>
      <c r="I18" s="142"/>
      <c r="J18" s="158"/>
      <c r="K18" s="158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653</v>
      </c>
      <c r="E19" s="110">
        <v>1308</v>
      </c>
      <c r="F19" s="55">
        <v>87598</v>
      </c>
      <c r="G19" s="110">
        <f t="shared" si="1"/>
        <v>175196</v>
      </c>
      <c r="H19" s="111"/>
      <c r="I19" s="142"/>
      <c r="J19" s="11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662</v>
      </c>
      <c r="E20" s="110">
        <v>1328</v>
      </c>
      <c r="F20" s="55">
        <v>23457</v>
      </c>
      <c r="G20" s="110">
        <f t="shared" si="1"/>
        <v>46914</v>
      </c>
      <c r="H20" s="111"/>
      <c r="I20" s="142"/>
      <c r="J20" s="158"/>
      <c r="K20" s="158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397</v>
      </c>
      <c r="E21" s="110">
        <v>784</v>
      </c>
      <c r="F21" s="55">
        <v>4235</v>
      </c>
      <c r="G21" s="110">
        <f t="shared" si="1"/>
        <v>8470</v>
      </c>
      <c r="H21" s="111"/>
      <c r="I21" s="142"/>
      <c r="K21" s="129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393</v>
      </c>
      <c r="E22" s="110">
        <v>811</v>
      </c>
      <c r="F22" s="55">
        <v>3366</v>
      </c>
      <c r="G22" s="110">
        <f t="shared" si="1"/>
        <v>6732</v>
      </c>
      <c r="H22" s="111"/>
      <c r="I22" s="142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77</v>
      </c>
      <c r="E23" s="110">
        <v>159</v>
      </c>
      <c r="F23" s="55">
        <v>902</v>
      </c>
      <c r="G23" s="110">
        <f t="shared" si="1"/>
        <v>1804</v>
      </c>
      <c r="H23" s="111"/>
      <c r="I23" s="142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121</v>
      </c>
      <c r="E24" s="110">
        <v>214</v>
      </c>
      <c r="F24" s="55">
        <v>1346</v>
      </c>
      <c r="G24" s="110">
        <f t="shared" si="1"/>
        <v>2692</v>
      </c>
      <c r="H24" s="111"/>
      <c r="I24" s="142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595</v>
      </c>
      <c r="E25" s="110">
        <v>1085</v>
      </c>
      <c r="F25" s="55">
        <v>5453</v>
      </c>
      <c r="G25" s="110">
        <f t="shared" si="1"/>
        <v>10906</v>
      </c>
      <c r="H25" s="111"/>
      <c r="I25" s="142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2040</v>
      </c>
      <c r="E26" s="110">
        <v>4196</v>
      </c>
      <c r="F26" s="55">
        <v>10660</v>
      </c>
      <c r="G26" s="110">
        <f t="shared" si="1"/>
        <v>21320</v>
      </c>
      <c r="H26" s="111"/>
      <c r="I26" s="142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30</v>
      </c>
      <c r="F27" s="55">
        <v>557</v>
      </c>
      <c r="G27" s="110">
        <f t="shared" si="1"/>
        <v>1114</v>
      </c>
      <c r="H27" s="111"/>
      <c r="I27" s="142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44</v>
      </c>
      <c r="E28" s="110">
        <v>53</v>
      </c>
      <c r="F28" s="55">
        <v>147</v>
      </c>
      <c r="G28" s="110">
        <f t="shared" si="1"/>
        <v>294</v>
      </c>
      <c r="H28" s="111"/>
      <c r="I28" s="142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562</v>
      </c>
      <c r="E29" s="110">
        <v>1156</v>
      </c>
      <c r="F29" s="55">
        <v>13989</v>
      </c>
      <c r="G29" s="110">
        <f t="shared" si="1"/>
        <v>27978</v>
      </c>
      <c r="H29" s="111"/>
      <c r="I29" s="142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119</v>
      </c>
      <c r="E30" s="110">
        <v>248</v>
      </c>
      <c r="F30" s="55">
        <v>1419</v>
      </c>
      <c r="G30" s="110">
        <f t="shared" si="1"/>
        <v>2838</v>
      </c>
      <c r="H30" s="111"/>
      <c r="I30" s="142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55">
        <v>0</v>
      </c>
      <c r="G31" s="110">
        <f t="shared" si="1"/>
        <v>0</v>
      </c>
      <c r="H31" s="111"/>
      <c r="I31" s="26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578603.23</v>
      </c>
      <c r="G32" s="118">
        <f>G14+G12+G13</f>
        <v>1125160.76</v>
      </c>
      <c r="H32" s="111"/>
      <c r="I32" s="26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51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50"/>
      <c r="B38" s="95"/>
      <c r="O38" s="43"/>
    </row>
    <row r="39" spans="1:15" ht="15" customHeight="1" x14ac:dyDescent="0.25">
      <c r="A39" s="151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50"/>
      <c r="B41" s="95"/>
      <c r="O41" s="43"/>
    </row>
    <row r="42" spans="1:15" x14ac:dyDescent="0.25">
      <c r="A42" s="150"/>
      <c r="B42" s="95"/>
      <c r="O42" s="43"/>
    </row>
    <row r="43" spans="1:15" x14ac:dyDescent="0.25">
      <c r="A43" s="151" t="s">
        <v>87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120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31496062992125984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A23" workbookViewId="0">
      <selection activeCell="L25" sqref="L25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10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0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0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0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0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0" ht="9" customHeight="1" x14ac:dyDescent="0.25">
      <c r="A7" s="24"/>
      <c r="B7" s="91"/>
      <c r="E7" s="88"/>
      <c r="F7" s="87"/>
      <c r="G7" s="87"/>
      <c r="H7" s="25"/>
      <c r="I7" s="23"/>
    </row>
    <row r="8" spans="1:10" ht="12.6" customHeight="1" x14ac:dyDescent="0.25">
      <c r="A8" s="204" t="s">
        <v>26</v>
      </c>
      <c r="B8" s="204"/>
      <c r="C8" s="205" t="s">
        <v>27</v>
      </c>
      <c r="D8" s="207" t="s">
        <v>108</v>
      </c>
      <c r="E8" s="207"/>
      <c r="F8" s="207"/>
      <c r="G8" s="207"/>
      <c r="H8" s="207"/>
      <c r="I8" s="23"/>
    </row>
    <row r="9" spans="1:10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0" ht="25.5" customHeight="1" x14ac:dyDescent="0.25">
      <c r="A10" s="204"/>
      <c r="B10" s="204"/>
      <c r="C10" s="205"/>
      <c r="D10" s="123" t="s">
        <v>31</v>
      </c>
      <c r="E10" s="123" t="s">
        <v>32</v>
      </c>
      <c r="F10" s="123" t="s">
        <v>31</v>
      </c>
      <c r="G10" s="123" t="s">
        <v>32</v>
      </c>
      <c r="H10" s="204"/>
      <c r="I10" s="26"/>
    </row>
    <row r="11" spans="1:10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0" ht="47.25" customHeight="1" x14ac:dyDescent="0.25">
      <c r="A12" s="28">
        <v>1</v>
      </c>
      <c r="B12" s="46" t="s">
        <v>34</v>
      </c>
      <c r="C12" s="47" t="s">
        <v>35</v>
      </c>
      <c r="D12" s="115">
        <v>43</v>
      </c>
      <c r="E12" s="115">
        <v>44</v>
      </c>
      <c r="F12" s="127">
        <v>297848.2</v>
      </c>
      <c r="G12" s="116">
        <v>962833.96</v>
      </c>
      <c r="H12" s="117"/>
      <c r="I12" s="26"/>
    </row>
    <row r="13" spans="1:10" ht="38.25" customHeight="1" x14ac:dyDescent="0.25">
      <c r="A13" s="28">
        <v>2</v>
      </c>
      <c r="B13" s="46" t="s">
        <v>94</v>
      </c>
      <c r="C13" s="47" t="s">
        <v>36</v>
      </c>
      <c r="D13" s="115">
        <v>3248</v>
      </c>
      <c r="E13" s="115">
        <v>9594</v>
      </c>
      <c r="F13" s="120">
        <v>75002</v>
      </c>
      <c r="G13" s="120">
        <v>224225</v>
      </c>
      <c r="H13" s="117"/>
      <c r="I13" s="26"/>
    </row>
    <row r="14" spans="1:10" ht="37.5" customHeight="1" x14ac:dyDescent="0.25">
      <c r="A14" s="66">
        <v>3</v>
      </c>
      <c r="B14" s="67" t="s">
        <v>37</v>
      </c>
      <c r="C14" s="62" t="s">
        <v>36</v>
      </c>
      <c r="D14" s="121">
        <f>D15+D16+D17+D18+D19+D20+D21+D22+D23+D24+D25+D26+D27+D28+D29+D30</f>
        <v>6615</v>
      </c>
      <c r="E14" s="121">
        <f t="shared" ref="E14:G14" si="0">E15+E16+E17+E18+E19+E20+E21+E22+E23+E24+E25+E26+E27+E28+E29+E30</f>
        <v>19558</v>
      </c>
      <c r="F14" s="121">
        <f t="shared" si="0"/>
        <v>170492</v>
      </c>
      <c r="G14" s="121">
        <f t="shared" si="0"/>
        <v>502976</v>
      </c>
      <c r="H14" s="50" t="s">
        <v>98</v>
      </c>
      <c r="I14" s="26"/>
    </row>
    <row r="15" spans="1:10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53</v>
      </c>
      <c r="E15" s="110">
        <v>156</v>
      </c>
      <c r="F15" s="110">
        <v>288</v>
      </c>
      <c r="G15" s="110">
        <v>876</v>
      </c>
      <c r="H15" s="119"/>
      <c r="I15" s="64">
        <f>F15/D15</f>
        <v>5.4339622641509431</v>
      </c>
      <c r="J15" s="143">
        <f>G15/E15</f>
        <v>5.615384615384615</v>
      </c>
    </row>
    <row r="16" spans="1:10" ht="23.45" customHeight="1" x14ac:dyDescent="0.25">
      <c r="A16" s="80" t="s">
        <v>54</v>
      </c>
      <c r="B16" s="92" t="s">
        <v>63</v>
      </c>
      <c r="C16" s="48" t="s">
        <v>36</v>
      </c>
      <c r="D16" s="110">
        <v>133</v>
      </c>
      <c r="E16" s="110">
        <v>368</v>
      </c>
      <c r="F16" s="110">
        <v>1483</v>
      </c>
      <c r="G16" s="110">
        <v>4319</v>
      </c>
      <c r="H16" s="111"/>
      <c r="I16" s="64">
        <f t="shared" ref="I16:I30" si="1">F16/D16</f>
        <v>11.150375939849624</v>
      </c>
      <c r="J16" s="143">
        <f t="shared" ref="J16:J30" si="2">G16/E16</f>
        <v>11.736413043478262</v>
      </c>
    </row>
    <row r="17" spans="1:10" ht="23.45" customHeight="1" x14ac:dyDescent="0.25">
      <c r="A17" s="80" t="s">
        <v>55</v>
      </c>
      <c r="B17" s="92" t="s">
        <v>64</v>
      </c>
      <c r="C17" s="48" t="s">
        <v>36</v>
      </c>
      <c r="D17" s="110">
        <v>237</v>
      </c>
      <c r="E17" s="110">
        <v>706</v>
      </c>
      <c r="F17" s="110">
        <v>3360</v>
      </c>
      <c r="G17" s="110">
        <v>9940</v>
      </c>
      <c r="H17" s="111"/>
      <c r="I17" s="64">
        <f t="shared" si="1"/>
        <v>14.177215189873417</v>
      </c>
      <c r="J17" s="143">
        <f t="shared" si="2"/>
        <v>14.079320113314447</v>
      </c>
    </row>
    <row r="18" spans="1:10" ht="23.45" customHeight="1" x14ac:dyDescent="0.25">
      <c r="A18" s="80" t="s">
        <v>56</v>
      </c>
      <c r="B18" s="92" t="s">
        <v>65</v>
      </c>
      <c r="C18" s="47" t="s">
        <v>36</v>
      </c>
      <c r="D18" s="110">
        <v>402</v>
      </c>
      <c r="E18" s="110">
        <v>1166</v>
      </c>
      <c r="F18" s="110">
        <v>8484</v>
      </c>
      <c r="G18" s="110">
        <v>24087</v>
      </c>
      <c r="H18" s="111"/>
      <c r="I18" s="64">
        <f t="shared" si="1"/>
        <v>21.104477611940297</v>
      </c>
      <c r="J18" s="143">
        <f t="shared" si="2"/>
        <v>20.657804459691253</v>
      </c>
    </row>
    <row r="19" spans="1:10" ht="28.5" customHeight="1" x14ac:dyDescent="0.25">
      <c r="A19" s="80" t="s">
        <v>57</v>
      </c>
      <c r="B19" s="93" t="s">
        <v>66</v>
      </c>
      <c r="C19" s="47" t="s">
        <v>36</v>
      </c>
      <c r="D19" s="110">
        <v>666</v>
      </c>
      <c r="E19" s="110">
        <v>1974</v>
      </c>
      <c r="F19" s="110">
        <v>90082</v>
      </c>
      <c r="G19" s="110">
        <v>265933</v>
      </c>
      <c r="H19" s="111"/>
      <c r="I19" s="64">
        <f t="shared" si="1"/>
        <v>135.25825825825825</v>
      </c>
      <c r="J19" s="143">
        <f t="shared" si="2"/>
        <v>134.71783181357648</v>
      </c>
    </row>
    <row r="20" spans="1:10" ht="27" customHeight="1" x14ac:dyDescent="0.25">
      <c r="A20" s="80" t="s">
        <v>58</v>
      </c>
      <c r="B20" s="92" t="s">
        <v>67</v>
      </c>
      <c r="C20" s="48" t="s">
        <v>36</v>
      </c>
      <c r="D20" s="110">
        <v>675</v>
      </c>
      <c r="E20" s="110">
        <v>2003</v>
      </c>
      <c r="F20" s="110">
        <v>23863</v>
      </c>
      <c r="G20" s="110">
        <v>70714</v>
      </c>
      <c r="H20" s="111"/>
      <c r="I20" s="64">
        <f t="shared" si="1"/>
        <v>35.352592592592593</v>
      </c>
      <c r="J20" s="143">
        <f t="shared" si="2"/>
        <v>35.30404393409885</v>
      </c>
    </row>
    <row r="21" spans="1:10" ht="23.45" customHeight="1" x14ac:dyDescent="0.25">
      <c r="A21" s="80" t="s">
        <v>59</v>
      </c>
      <c r="B21" s="92" t="s">
        <v>68</v>
      </c>
      <c r="C21" s="48" t="s">
        <v>36</v>
      </c>
      <c r="D21" s="110">
        <v>406</v>
      </c>
      <c r="E21" s="110">
        <v>1190</v>
      </c>
      <c r="F21" s="110">
        <v>4389</v>
      </c>
      <c r="G21" s="110">
        <v>12914</v>
      </c>
      <c r="H21" s="111"/>
      <c r="I21" s="64">
        <f t="shared" si="1"/>
        <v>10.810344827586206</v>
      </c>
      <c r="J21" s="143">
        <f t="shared" si="2"/>
        <v>10.852100840336135</v>
      </c>
    </row>
    <row r="22" spans="1:10" ht="30" customHeight="1" x14ac:dyDescent="0.25">
      <c r="A22" s="80" t="s">
        <v>60</v>
      </c>
      <c r="B22" s="92" t="s">
        <v>69</v>
      </c>
      <c r="C22" s="47" t="s">
        <v>36</v>
      </c>
      <c r="D22" s="110">
        <v>398</v>
      </c>
      <c r="E22" s="110">
        <v>1209</v>
      </c>
      <c r="F22" s="110">
        <v>3398</v>
      </c>
      <c r="G22" s="110">
        <v>10122</v>
      </c>
      <c r="H22" s="111"/>
      <c r="I22" s="64">
        <f t="shared" si="1"/>
        <v>8.5376884422110546</v>
      </c>
      <c r="J22" s="143">
        <f t="shared" si="2"/>
        <v>8.3722084367245664</v>
      </c>
    </row>
    <row r="23" spans="1:10" ht="23.45" customHeight="1" x14ac:dyDescent="0.25">
      <c r="A23" s="80" t="s">
        <v>61</v>
      </c>
      <c r="B23" s="92" t="s">
        <v>70</v>
      </c>
      <c r="C23" s="47" t="s">
        <v>36</v>
      </c>
      <c r="D23" s="110">
        <v>78</v>
      </c>
      <c r="E23" s="110">
        <v>237</v>
      </c>
      <c r="F23" s="110">
        <v>869</v>
      </c>
      <c r="G23" s="110">
        <v>2629</v>
      </c>
      <c r="H23" s="111"/>
      <c r="I23" s="64">
        <f t="shared" si="1"/>
        <v>11.141025641025641</v>
      </c>
      <c r="J23" s="143">
        <f t="shared" si="2"/>
        <v>11.092827004219409</v>
      </c>
    </row>
    <row r="24" spans="1:10" ht="23.45" customHeight="1" x14ac:dyDescent="0.25">
      <c r="A24" s="80" t="s">
        <v>71</v>
      </c>
      <c r="B24" s="92" t="s">
        <v>72</v>
      </c>
      <c r="C24" s="48" t="s">
        <v>36</v>
      </c>
      <c r="D24" s="110">
        <v>120</v>
      </c>
      <c r="E24" s="110">
        <v>334</v>
      </c>
      <c r="F24" s="110">
        <v>1290</v>
      </c>
      <c r="G24" s="110">
        <v>3940</v>
      </c>
      <c r="H24" s="111"/>
      <c r="I24" s="64">
        <f t="shared" si="1"/>
        <v>10.75</v>
      </c>
      <c r="J24" s="143">
        <f t="shared" si="2"/>
        <v>11.796407185628743</v>
      </c>
    </row>
    <row r="25" spans="1:10" ht="23.45" customHeight="1" x14ac:dyDescent="0.25">
      <c r="A25" s="80" t="s">
        <v>73</v>
      </c>
      <c r="B25" s="92" t="s">
        <v>74</v>
      </c>
      <c r="C25" s="48" t="s">
        <v>36</v>
      </c>
      <c r="D25" s="110">
        <v>610</v>
      </c>
      <c r="E25" s="110">
        <v>1695</v>
      </c>
      <c r="F25" s="110">
        <v>5728</v>
      </c>
      <c r="G25" s="110">
        <v>16744</v>
      </c>
      <c r="H25" s="111"/>
      <c r="I25" s="64">
        <f t="shared" si="1"/>
        <v>9.39016393442623</v>
      </c>
      <c r="J25" s="143">
        <f t="shared" si="2"/>
        <v>9.8784660766961654</v>
      </c>
    </row>
    <row r="26" spans="1:10" ht="23.45" customHeight="1" x14ac:dyDescent="0.25">
      <c r="A26" s="80" t="s">
        <v>75</v>
      </c>
      <c r="B26" s="92" t="s">
        <v>76</v>
      </c>
      <c r="C26" s="47" t="s">
        <v>36</v>
      </c>
      <c r="D26" s="110">
        <v>2087</v>
      </c>
      <c r="E26" s="110">
        <v>6283</v>
      </c>
      <c r="F26" s="110">
        <v>10915</v>
      </c>
      <c r="G26" s="110">
        <v>32255</v>
      </c>
      <c r="H26" s="111"/>
      <c r="I26" s="64">
        <f t="shared" si="1"/>
        <v>5.2299952084331576</v>
      </c>
      <c r="J26" s="143">
        <f t="shared" si="2"/>
        <v>5.1336940951774626</v>
      </c>
    </row>
    <row r="27" spans="1:10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40</v>
      </c>
      <c r="F27" s="110">
        <v>557</v>
      </c>
      <c r="G27" s="110">
        <v>1671</v>
      </c>
      <c r="H27" s="111"/>
      <c r="I27" s="64">
        <f t="shared" si="1"/>
        <v>55.7</v>
      </c>
      <c r="J27" s="143">
        <f t="shared" si="2"/>
        <v>41.774999999999999</v>
      </c>
    </row>
    <row r="28" spans="1:10" ht="23.45" customHeight="1" x14ac:dyDescent="0.25">
      <c r="A28" s="80" t="s">
        <v>79</v>
      </c>
      <c r="B28" s="92" t="s">
        <v>80</v>
      </c>
      <c r="C28" s="48" t="s">
        <v>36</v>
      </c>
      <c r="D28" s="110">
        <v>44</v>
      </c>
      <c r="E28" s="110">
        <v>97</v>
      </c>
      <c r="F28" s="110">
        <v>171</v>
      </c>
      <c r="G28" s="110">
        <v>437</v>
      </c>
      <c r="H28" s="111"/>
      <c r="I28" s="64">
        <f t="shared" si="1"/>
        <v>3.8863636363636362</v>
      </c>
      <c r="J28" s="143">
        <f t="shared" si="2"/>
        <v>4.5051546391752577</v>
      </c>
    </row>
    <row r="29" spans="1:10" ht="23.45" customHeight="1" x14ac:dyDescent="0.25">
      <c r="A29" s="80" t="s">
        <v>81</v>
      </c>
      <c r="B29" s="92" t="s">
        <v>82</v>
      </c>
      <c r="C29" s="48" t="s">
        <v>36</v>
      </c>
      <c r="D29" s="110">
        <v>575</v>
      </c>
      <c r="E29" s="110">
        <v>1731</v>
      </c>
      <c r="F29" s="110">
        <v>14262</v>
      </c>
      <c r="G29" s="110">
        <v>42292</v>
      </c>
      <c r="H29" s="111"/>
      <c r="I29" s="64">
        <f t="shared" si="1"/>
        <v>24.803478260869564</v>
      </c>
      <c r="J29" s="143">
        <f t="shared" si="2"/>
        <v>24.43212016175621</v>
      </c>
    </row>
    <row r="30" spans="1:10" ht="44.25" customHeight="1" x14ac:dyDescent="0.25">
      <c r="A30" s="80" t="s">
        <v>83</v>
      </c>
      <c r="B30" s="92" t="s">
        <v>84</v>
      </c>
      <c r="C30" s="48" t="s">
        <v>36</v>
      </c>
      <c r="D30" s="110">
        <v>121</v>
      </c>
      <c r="E30" s="110">
        <v>369</v>
      </c>
      <c r="F30" s="110">
        <v>1353</v>
      </c>
      <c r="G30" s="110">
        <v>4103</v>
      </c>
      <c r="H30" s="111"/>
      <c r="I30" s="64">
        <f t="shared" si="1"/>
        <v>11.181818181818182</v>
      </c>
      <c r="J30" s="143">
        <f t="shared" si="2"/>
        <v>11.119241192411923</v>
      </c>
    </row>
    <row r="31" spans="1:10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v>0</v>
      </c>
      <c r="H31" s="111"/>
      <c r="I31" s="26"/>
    </row>
    <row r="32" spans="1:10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543342.19999999995</v>
      </c>
      <c r="G32" s="118">
        <f>G14+G12+G13</f>
        <v>1690034.96</v>
      </c>
      <c r="H32" s="111"/>
      <c r="I32" s="26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25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24"/>
      <c r="B38" s="95"/>
      <c r="O38" s="43"/>
    </row>
    <row r="39" spans="1:15" ht="15" customHeight="1" x14ac:dyDescent="0.25">
      <c r="A39" s="125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24"/>
      <c r="B41" s="95"/>
      <c r="O41" s="43"/>
    </row>
    <row r="42" spans="1:15" x14ac:dyDescent="0.25">
      <c r="A42" s="124"/>
      <c r="B42" s="95"/>
      <c r="O42" s="43"/>
    </row>
    <row r="43" spans="1:15" x14ac:dyDescent="0.25">
      <c r="A43" s="125" t="s">
        <v>110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109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" right="0.7" top="0.75" bottom="0.75" header="0.3" footer="0.3"/>
  <pageSetup paperSize="9" scale="66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17" workbookViewId="0">
      <selection activeCell="J19" sqref="J19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2" max="12" width="29.5703125" customWidth="1"/>
    <col min="13" max="13" width="14.42578125" customWidth="1"/>
    <col min="14" max="14" width="15.28515625" customWidth="1"/>
  </cols>
  <sheetData>
    <row r="2" spans="1:9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9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9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9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9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9" ht="9" customHeight="1" x14ac:dyDescent="0.25">
      <c r="A7" s="24"/>
      <c r="B7" s="91"/>
      <c r="E7" s="88"/>
      <c r="F7" s="87"/>
      <c r="G7" s="87"/>
      <c r="H7" s="25"/>
      <c r="I7" s="23"/>
    </row>
    <row r="8" spans="1:9" ht="12.6" customHeight="1" x14ac:dyDescent="0.25">
      <c r="A8" s="204" t="s">
        <v>26</v>
      </c>
      <c r="B8" s="204"/>
      <c r="C8" s="205" t="s">
        <v>27</v>
      </c>
      <c r="D8" s="207" t="s">
        <v>108</v>
      </c>
      <c r="E8" s="207"/>
      <c r="F8" s="207"/>
      <c r="G8" s="207"/>
      <c r="H8" s="207"/>
      <c r="I8" s="23"/>
    </row>
    <row r="9" spans="1:9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9" ht="25.5" customHeight="1" x14ac:dyDescent="0.25">
      <c r="A10" s="204"/>
      <c r="B10" s="204"/>
      <c r="C10" s="205"/>
      <c r="D10" s="135" t="s">
        <v>31</v>
      </c>
      <c r="E10" s="135" t="s">
        <v>32</v>
      </c>
      <c r="F10" s="135" t="s">
        <v>31</v>
      </c>
      <c r="G10" s="135" t="s">
        <v>32</v>
      </c>
      <c r="H10" s="204"/>
      <c r="I10" s="26"/>
    </row>
    <row r="11" spans="1:9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9" ht="47.25" customHeight="1" x14ac:dyDescent="0.25">
      <c r="A12" s="28">
        <v>1</v>
      </c>
      <c r="B12" s="46" t="s">
        <v>34</v>
      </c>
      <c r="C12" s="47" t="s">
        <v>35</v>
      </c>
      <c r="D12" s="115">
        <v>43</v>
      </c>
      <c r="E12" s="115">
        <v>44</v>
      </c>
      <c r="F12" s="155">
        <v>321670.32</v>
      </c>
      <c r="G12" s="156">
        <v>986656.08</v>
      </c>
      <c r="H12" s="117"/>
      <c r="I12" s="26"/>
    </row>
    <row r="13" spans="1:9" ht="38.25" customHeight="1" x14ac:dyDescent="0.25">
      <c r="A13" s="28">
        <v>2</v>
      </c>
      <c r="B13" s="46" t="s">
        <v>94</v>
      </c>
      <c r="C13" s="47" t="s">
        <v>36</v>
      </c>
      <c r="D13" s="115">
        <v>3248</v>
      </c>
      <c r="E13" s="115">
        <v>9594</v>
      </c>
      <c r="F13" s="157">
        <v>73957</v>
      </c>
      <c r="G13" s="157">
        <v>202314</v>
      </c>
      <c r="H13" s="117"/>
      <c r="I13" s="26"/>
    </row>
    <row r="14" spans="1:9" ht="37.5" customHeight="1" x14ac:dyDescent="0.25">
      <c r="A14" s="29">
        <v>3</v>
      </c>
      <c r="B14" s="44" t="s">
        <v>37</v>
      </c>
      <c r="C14" s="48" t="s">
        <v>36</v>
      </c>
      <c r="D14" s="110">
        <f>D15+D16+D17+D18+D19+D20+D21+D22+D23+D24+D25+D26+D27+D28+D29+D30</f>
        <v>6615</v>
      </c>
      <c r="E14" s="110">
        <f t="shared" ref="E14:G14" si="0">E15+E16+E17+E18+E19+E20+E21+E22+E23+E24+E25+E26+E27+E28+E29+E30</f>
        <v>19558</v>
      </c>
      <c r="F14" s="118">
        <f t="shared" si="0"/>
        <v>166911</v>
      </c>
      <c r="G14" s="118">
        <f t="shared" si="0"/>
        <v>498729</v>
      </c>
      <c r="H14" s="50" t="s">
        <v>98</v>
      </c>
      <c r="I14" s="26"/>
    </row>
    <row r="15" spans="1:9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53</v>
      </c>
      <c r="E15" s="110">
        <v>156</v>
      </c>
      <c r="F15" s="110">
        <v>288</v>
      </c>
      <c r="G15" s="110">
        <f>F15+'фев реально'!G15</f>
        <v>888</v>
      </c>
      <c r="H15" s="119"/>
      <c r="I15" s="64"/>
    </row>
    <row r="16" spans="1:9" ht="23.45" customHeight="1" x14ac:dyDescent="0.25">
      <c r="A16" s="80" t="s">
        <v>54</v>
      </c>
      <c r="B16" s="92" t="s">
        <v>63</v>
      </c>
      <c r="C16" s="48" t="s">
        <v>36</v>
      </c>
      <c r="D16" s="110">
        <v>133</v>
      </c>
      <c r="E16" s="110">
        <v>368</v>
      </c>
      <c r="F16" s="110">
        <v>1444</v>
      </c>
      <c r="G16" s="110">
        <f>F16+'фев реально'!G16</f>
        <v>4228</v>
      </c>
      <c r="H16" s="111"/>
      <c r="I16" s="26"/>
    </row>
    <row r="17" spans="1:9" ht="23.45" customHeight="1" x14ac:dyDescent="0.25">
      <c r="A17" s="80" t="s">
        <v>55</v>
      </c>
      <c r="B17" s="92" t="s">
        <v>64</v>
      </c>
      <c r="C17" s="48" t="s">
        <v>36</v>
      </c>
      <c r="D17" s="110">
        <v>237</v>
      </c>
      <c r="E17" s="110">
        <v>706</v>
      </c>
      <c r="F17" s="110">
        <v>3304</v>
      </c>
      <c r="G17" s="110">
        <f>F17+'фев реально'!G17</f>
        <v>9856</v>
      </c>
      <c r="H17" s="111"/>
      <c r="I17" s="26"/>
    </row>
    <row r="18" spans="1:9" ht="23.45" customHeight="1" x14ac:dyDescent="0.25">
      <c r="A18" s="80" t="s">
        <v>56</v>
      </c>
      <c r="B18" s="92" t="s">
        <v>65</v>
      </c>
      <c r="C18" s="47" t="s">
        <v>36</v>
      </c>
      <c r="D18" s="110">
        <v>402</v>
      </c>
      <c r="E18" s="110">
        <v>1166</v>
      </c>
      <c r="F18" s="110">
        <v>7938</v>
      </c>
      <c r="G18" s="110">
        <f>F18+'фев реально'!G18</f>
        <v>23562</v>
      </c>
      <c r="H18" s="111"/>
      <c r="I18" s="26"/>
    </row>
    <row r="19" spans="1:9" ht="28.5" customHeight="1" x14ac:dyDescent="0.25">
      <c r="A19" s="80" t="s">
        <v>57</v>
      </c>
      <c r="B19" s="93" t="s">
        <v>66</v>
      </c>
      <c r="C19" s="47" t="s">
        <v>36</v>
      </c>
      <c r="D19" s="110">
        <v>666</v>
      </c>
      <c r="E19" s="110">
        <v>1974</v>
      </c>
      <c r="F19" s="110">
        <v>88253</v>
      </c>
      <c r="G19" s="110">
        <f>F19+'фев реально'!G19</f>
        <v>263449</v>
      </c>
      <c r="H19" s="111"/>
      <c r="I19" s="26"/>
    </row>
    <row r="20" spans="1:9" ht="27" customHeight="1" x14ac:dyDescent="0.25">
      <c r="A20" s="80" t="s">
        <v>58</v>
      </c>
      <c r="B20" s="92" t="s">
        <v>67</v>
      </c>
      <c r="C20" s="48" t="s">
        <v>36</v>
      </c>
      <c r="D20" s="110">
        <v>675</v>
      </c>
      <c r="E20" s="110">
        <v>2003</v>
      </c>
      <c r="F20" s="110">
        <v>23583</v>
      </c>
      <c r="G20" s="110">
        <f>F20+'фев реально'!G20</f>
        <v>70497</v>
      </c>
      <c r="H20" s="111"/>
      <c r="I20" s="26"/>
    </row>
    <row r="21" spans="1:9" ht="23.45" customHeight="1" x14ac:dyDescent="0.25">
      <c r="A21" s="80" t="s">
        <v>59</v>
      </c>
      <c r="B21" s="92" t="s">
        <v>68</v>
      </c>
      <c r="C21" s="48" t="s">
        <v>36</v>
      </c>
      <c r="D21" s="110">
        <v>406</v>
      </c>
      <c r="E21" s="110">
        <v>1190</v>
      </c>
      <c r="F21" s="110">
        <v>4290</v>
      </c>
      <c r="G21" s="110">
        <f>F21+'фев реально'!G21</f>
        <v>12760</v>
      </c>
      <c r="H21" s="111"/>
      <c r="I21" s="26"/>
    </row>
    <row r="22" spans="1:9" ht="30" customHeight="1" x14ac:dyDescent="0.25">
      <c r="A22" s="80" t="s">
        <v>60</v>
      </c>
      <c r="B22" s="92" t="s">
        <v>69</v>
      </c>
      <c r="C22" s="47" t="s">
        <v>36</v>
      </c>
      <c r="D22" s="110">
        <v>398</v>
      </c>
      <c r="E22" s="110">
        <v>1209</v>
      </c>
      <c r="F22" s="110">
        <v>3358</v>
      </c>
      <c r="G22" s="110">
        <f>F22+'фев реально'!G22</f>
        <v>10090</v>
      </c>
      <c r="H22" s="111"/>
      <c r="I22" s="26"/>
    </row>
    <row r="23" spans="1:9" ht="23.45" customHeight="1" x14ac:dyDescent="0.25">
      <c r="A23" s="80" t="s">
        <v>61</v>
      </c>
      <c r="B23" s="92" t="s">
        <v>70</v>
      </c>
      <c r="C23" s="47" t="s">
        <v>36</v>
      </c>
      <c r="D23" s="110">
        <v>78</v>
      </c>
      <c r="E23" s="110">
        <v>237</v>
      </c>
      <c r="F23" s="110">
        <v>858</v>
      </c>
      <c r="G23" s="110">
        <f>F23+'фев реально'!G23</f>
        <v>2662</v>
      </c>
      <c r="H23" s="111"/>
      <c r="I23" s="26"/>
    </row>
    <row r="24" spans="1:9" ht="23.45" customHeight="1" x14ac:dyDescent="0.25">
      <c r="A24" s="80" t="s">
        <v>71</v>
      </c>
      <c r="B24" s="92" t="s">
        <v>72</v>
      </c>
      <c r="C24" s="48" t="s">
        <v>36</v>
      </c>
      <c r="D24" s="110">
        <v>120</v>
      </c>
      <c r="E24" s="110">
        <v>334</v>
      </c>
      <c r="F24" s="110">
        <v>1304</v>
      </c>
      <c r="G24" s="110">
        <f>F24+'фев реально'!G24</f>
        <v>3996</v>
      </c>
      <c r="H24" s="111"/>
      <c r="I24" s="26"/>
    </row>
    <row r="25" spans="1:9" ht="23.45" customHeight="1" x14ac:dyDescent="0.25">
      <c r="A25" s="80" t="s">
        <v>73</v>
      </c>
      <c r="B25" s="92" t="s">
        <v>74</v>
      </c>
      <c r="C25" s="48" t="s">
        <v>36</v>
      </c>
      <c r="D25" s="110">
        <v>610</v>
      </c>
      <c r="E25" s="110">
        <v>1695</v>
      </c>
      <c r="F25" s="110">
        <v>5563</v>
      </c>
      <c r="G25" s="110">
        <f>F25+'фев реально'!G25</f>
        <v>16469</v>
      </c>
      <c r="H25" s="111"/>
      <c r="I25" s="26"/>
    </row>
    <row r="26" spans="1:9" ht="23.45" customHeight="1" x14ac:dyDescent="0.25">
      <c r="A26" s="80" t="s">
        <v>75</v>
      </c>
      <c r="B26" s="92" t="s">
        <v>76</v>
      </c>
      <c r="C26" s="47" t="s">
        <v>36</v>
      </c>
      <c r="D26" s="110">
        <v>2087</v>
      </c>
      <c r="E26" s="110">
        <v>6283</v>
      </c>
      <c r="F26" s="110">
        <v>10680</v>
      </c>
      <c r="G26" s="110">
        <f>F26+'фев реально'!G26</f>
        <v>32000</v>
      </c>
      <c r="H26" s="111"/>
      <c r="I26" s="26"/>
    </row>
    <row r="27" spans="1:9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40</v>
      </c>
      <c r="F27" s="110">
        <v>557</v>
      </c>
      <c r="G27" s="110">
        <f>F27+'фев реально'!G27</f>
        <v>1671</v>
      </c>
      <c r="H27" s="111"/>
      <c r="I27" s="26"/>
    </row>
    <row r="28" spans="1:9" ht="23.45" customHeight="1" x14ac:dyDescent="0.25">
      <c r="A28" s="80" t="s">
        <v>79</v>
      </c>
      <c r="B28" s="92" t="s">
        <v>80</v>
      </c>
      <c r="C28" s="48" t="s">
        <v>36</v>
      </c>
      <c r="D28" s="110">
        <v>44</v>
      </c>
      <c r="E28" s="110">
        <v>97</v>
      </c>
      <c r="F28" s="110">
        <v>119</v>
      </c>
      <c r="G28" s="110">
        <f>F28+'фев реально'!G28</f>
        <v>413</v>
      </c>
      <c r="H28" s="111"/>
      <c r="I28" s="26"/>
    </row>
    <row r="29" spans="1:9" ht="23.45" customHeight="1" x14ac:dyDescent="0.25">
      <c r="A29" s="80" t="s">
        <v>81</v>
      </c>
      <c r="B29" s="92" t="s">
        <v>82</v>
      </c>
      <c r="C29" s="48" t="s">
        <v>36</v>
      </c>
      <c r="D29" s="110">
        <v>575</v>
      </c>
      <c r="E29" s="110">
        <v>1731</v>
      </c>
      <c r="F29" s="110">
        <v>14041</v>
      </c>
      <c r="G29" s="110">
        <f>F29+'фев реально'!G29</f>
        <v>42019</v>
      </c>
      <c r="H29" s="111"/>
      <c r="I29" s="26"/>
    </row>
    <row r="30" spans="1:9" ht="44.25" customHeight="1" x14ac:dyDescent="0.25">
      <c r="A30" s="80" t="s">
        <v>83</v>
      </c>
      <c r="B30" s="92" t="s">
        <v>84</v>
      </c>
      <c r="C30" s="48" t="s">
        <v>36</v>
      </c>
      <c r="D30" s="110">
        <v>121</v>
      </c>
      <c r="E30" s="110">
        <v>369</v>
      </c>
      <c r="F30" s="110">
        <v>1331</v>
      </c>
      <c r="G30" s="110">
        <f>F30+'фев реально'!G30</f>
        <v>4169</v>
      </c>
      <c r="H30" s="111"/>
      <c r="I30" s="26"/>
    </row>
    <row r="31" spans="1:9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f>F31+'фев реально'!G31</f>
        <v>0</v>
      </c>
      <c r="H31" s="111"/>
      <c r="I31" s="26"/>
    </row>
    <row r="32" spans="1:9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562538.32000000007</v>
      </c>
      <c r="G32" s="118">
        <f>G14+G12+G13</f>
        <v>1687699.08</v>
      </c>
      <c r="H32" s="111"/>
      <c r="I32" s="26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37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36"/>
      <c r="B38" s="95"/>
      <c r="O38" s="43"/>
    </row>
    <row r="39" spans="1:15" ht="15" customHeight="1" x14ac:dyDescent="0.25">
      <c r="A39" s="137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36"/>
      <c r="B41" s="95"/>
      <c r="O41" s="43"/>
    </row>
    <row r="42" spans="1:15" x14ac:dyDescent="0.25">
      <c r="A42" s="136"/>
      <c r="B42" s="95"/>
      <c r="O42" s="43"/>
    </row>
    <row r="43" spans="1:15" x14ac:dyDescent="0.25">
      <c r="A43" s="137" t="s">
        <v>110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109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5" workbookViewId="0">
      <selection activeCell="F13" sqref="F13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116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38" t="s">
        <v>31</v>
      </c>
      <c r="E10" s="138" t="s">
        <v>32</v>
      </c>
      <c r="F10" s="138" t="s">
        <v>31</v>
      </c>
      <c r="G10" s="138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42</v>
      </c>
      <c r="E12" s="115">
        <v>43</v>
      </c>
      <c r="F12" s="127">
        <v>327553.53999999998</v>
      </c>
      <c r="G12" s="116">
        <v>1290387.5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3256</v>
      </c>
      <c r="E13" s="115">
        <v>12850</v>
      </c>
      <c r="F13" s="120">
        <v>52339</v>
      </c>
      <c r="G13" s="120">
        <v>276564</v>
      </c>
      <c r="H13" s="117"/>
      <c r="I13" s="26"/>
    </row>
    <row r="14" spans="1:11" ht="37.5" customHeight="1" x14ac:dyDescent="0.25">
      <c r="A14" s="66">
        <v>3</v>
      </c>
      <c r="B14" s="67" t="s">
        <v>37</v>
      </c>
      <c r="C14" s="62" t="s">
        <v>36</v>
      </c>
      <c r="D14" s="121">
        <f>D15+D16+D17+D18+D19+D20+D21+D22+D23+D24+D25+D26+D27+D28+D29+D30</f>
        <v>6548</v>
      </c>
      <c r="E14" s="121">
        <f t="shared" ref="E14:G14" si="0">E15+E16+E17+E18+E19+E20+E21+E22+E23+E24+E25+E26+E27+E28+E29+E30</f>
        <v>26100</v>
      </c>
      <c r="F14" s="121">
        <f t="shared" si="0"/>
        <v>145661.88</v>
      </c>
      <c r="G14" s="121">
        <f t="shared" si="0"/>
        <v>646302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51</v>
      </c>
      <c r="E15" s="110">
        <v>207</v>
      </c>
      <c r="F15" s="110">
        <v>280</v>
      </c>
      <c r="G15" s="110">
        <v>1156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129</v>
      </c>
      <c r="E16" s="110">
        <v>497</v>
      </c>
      <c r="F16" s="110">
        <v>1510</v>
      </c>
      <c r="G16" s="110">
        <v>5829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231</v>
      </c>
      <c r="E17" s="110">
        <v>937</v>
      </c>
      <c r="F17" s="110">
        <v>2506</v>
      </c>
      <c r="G17" s="110">
        <v>12446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385</v>
      </c>
      <c r="E18" s="110">
        <v>1551</v>
      </c>
      <c r="F18" s="110">
        <v>7085</v>
      </c>
      <c r="G18" s="110">
        <v>31172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659</v>
      </c>
      <c r="E19" s="110">
        <v>2633</v>
      </c>
      <c r="F19" s="110">
        <v>77283</v>
      </c>
      <c r="G19" s="110">
        <v>343216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670</v>
      </c>
      <c r="E20" s="110">
        <v>2673</v>
      </c>
      <c r="F20" s="110">
        <v>20097</v>
      </c>
      <c r="G20" s="110">
        <v>90811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398</v>
      </c>
      <c r="E21" s="110">
        <v>1588</v>
      </c>
      <c r="F21" s="110">
        <v>4354</v>
      </c>
      <c r="G21" s="110">
        <v>17268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399</v>
      </c>
      <c r="E22" s="110">
        <v>1608</v>
      </c>
      <c r="F22" s="110">
        <v>3012</v>
      </c>
      <c r="G22" s="110">
        <v>13134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80</v>
      </c>
      <c r="E23" s="110">
        <v>317</v>
      </c>
      <c r="F23" s="110">
        <v>880</v>
      </c>
      <c r="G23" s="110">
        <v>3509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117</v>
      </c>
      <c r="E24" s="110">
        <v>451</v>
      </c>
      <c r="F24" s="110">
        <v>1593</v>
      </c>
      <c r="G24" s="110">
        <v>5533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603</v>
      </c>
      <c r="E25" s="110">
        <v>2298</v>
      </c>
      <c r="F25" s="110">
        <v>6711</v>
      </c>
      <c r="G25" s="110">
        <v>23455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2080</v>
      </c>
      <c r="E26" s="110">
        <v>8363</v>
      </c>
      <c r="F26" s="110">
        <v>9275</v>
      </c>
      <c r="G26" s="110">
        <v>41530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16</v>
      </c>
      <c r="E27" s="110">
        <v>50</v>
      </c>
      <c r="F27" s="110">
        <v>402</v>
      </c>
      <c r="G27" s="110">
        <v>2073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42</v>
      </c>
      <c r="E28" s="110">
        <v>139</v>
      </c>
      <c r="F28" s="110">
        <v>602</v>
      </c>
      <c r="G28" s="110">
        <v>1039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567</v>
      </c>
      <c r="E29" s="110">
        <v>2298</v>
      </c>
      <c r="F29" s="110">
        <v>9041</v>
      </c>
      <c r="G29" s="110">
        <v>51333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121</v>
      </c>
      <c r="E30" s="110">
        <v>490</v>
      </c>
      <c r="F30" s="110">
        <v>1030.8800000000001</v>
      </c>
      <c r="G30" s="110">
        <v>2798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525554.41999999993</v>
      </c>
      <c r="G32" s="118">
        <f>G14+G12+G13</f>
        <v>2213253.5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40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39"/>
      <c r="B38" s="95"/>
      <c r="O38" s="43"/>
    </row>
    <row r="39" spans="1:15" ht="15" customHeight="1" x14ac:dyDescent="0.25">
      <c r="A39" s="140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39"/>
      <c r="B41" s="95"/>
      <c r="O41" s="43"/>
    </row>
    <row r="42" spans="1:15" x14ac:dyDescent="0.25">
      <c r="A42" s="139"/>
      <c r="B42" s="95"/>
      <c r="O42" s="43"/>
    </row>
    <row r="43" spans="1:15" x14ac:dyDescent="0.25">
      <c r="A43" s="140" t="s">
        <v>110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118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14" workbookViewId="0">
      <selection activeCell="H32" sqref="H32"/>
    </sheetView>
  </sheetViews>
  <sheetFormatPr defaultRowHeight="15" x14ac:dyDescent="0.25"/>
  <cols>
    <col min="1" max="1" width="8.85546875" style="84" customWidth="1"/>
    <col min="2" max="2" width="37.42578125" style="97" customWidth="1"/>
    <col min="3" max="3" width="15.28515625" style="84" customWidth="1"/>
    <col min="4" max="5" width="10.7109375" style="85" customWidth="1"/>
    <col min="6" max="6" width="13.42578125" style="85" customWidth="1"/>
    <col min="7" max="7" width="13.140625" style="85" customWidth="1"/>
    <col min="8" max="8" width="22.7109375" style="84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200" t="s">
        <v>23</v>
      </c>
      <c r="B2" s="200"/>
      <c r="C2" s="200"/>
      <c r="D2" s="200"/>
      <c r="E2" s="200"/>
      <c r="F2" s="200"/>
      <c r="G2" s="200"/>
      <c r="H2" s="200"/>
      <c r="I2" s="23"/>
    </row>
    <row r="3" spans="1:11" ht="10.5" customHeight="1" x14ac:dyDescent="0.25">
      <c r="A3" s="24"/>
      <c r="B3" s="91"/>
      <c r="C3" s="203"/>
      <c r="D3" s="203"/>
      <c r="E3" s="203"/>
      <c r="F3" s="203"/>
      <c r="G3" s="203"/>
      <c r="H3" s="203"/>
      <c r="I3" s="23"/>
    </row>
    <row r="4" spans="1:11" ht="6.75" hidden="1" customHeight="1" x14ac:dyDescent="0.25">
      <c r="A4" s="24"/>
      <c r="B4" s="91"/>
      <c r="C4" s="24"/>
      <c r="D4" s="52"/>
      <c r="E4" s="52"/>
      <c r="F4" s="52"/>
      <c r="G4" s="52"/>
      <c r="H4" s="24"/>
      <c r="I4" s="23"/>
    </row>
    <row r="5" spans="1:11" ht="20.25" customHeight="1" x14ac:dyDescent="0.25">
      <c r="A5" s="200" t="s">
        <v>24</v>
      </c>
      <c r="B5" s="200"/>
      <c r="C5" s="200"/>
      <c r="D5" s="200"/>
      <c r="E5" s="200"/>
      <c r="F5" s="200"/>
      <c r="G5" s="200"/>
      <c r="H5" s="200"/>
      <c r="I5" s="23"/>
    </row>
    <row r="6" spans="1:11" ht="9" customHeight="1" x14ac:dyDescent="0.25">
      <c r="A6" s="24"/>
      <c r="B6" s="91"/>
      <c r="E6" s="86" t="s">
        <v>25</v>
      </c>
      <c r="F6" s="87"/>
      <c r="G6" s="87"/>
      <c r="H6" s="25"/>
      <c r="I6" s="23"/>
    </row>
    <row r="7" spans="1:11" ht="9" customHeight="1" x14ac:dyDescent="0.25">
      <c r="A7" s="24"/>
      <c r="B7" s="91"/>
      <c r="E7" s="88"/>
      <c r="F7" s="87"/>
      <c r="G7" s="87"/>
      <c r="H7" s="25"/>
      <c r="I7" s="23"/>
    </row>
    <row r="8" spans="1:11" ht="12.6" customHeight="1" x14ac:dyDescent="0.25">
      <c r="A8" s="204" t="s">
        <v>26</v>
      </c>
      <c r="B8" s="204"/>
      <c r="C8" s="205" t="s">
        <v>27</v>
      </c>
      <c r="D8" s="207" t="s">
        <v>116</v>
      </c>
      <c r="E8" s="207"/>
      <c r="F8" s="207"/>
      <c r="G8" s="207"/>
      <c r="H8" s="207"/>
      <c r="I8" s="23"/>
    </row>
    <row r="9" spans="1:11" ht="14.25" customHeight="1" x14ac:dyDescent="0.25">
      <c r="A9" s="204"/>
      <c r="B9" s="204"/>
      <c r="C9" s="205"/>
      <c r="D9" s="211" t="s">
        <v>28</v>
      </c>
      <c r="E9" s="211"/>
      <c r="F9" s="211" t="s">
        <v>29</v>
      </c>
      <c r="G9" s="211"/>
      <c r="H9" s="204" t="s">
        <v>30</v>
      </c>
      <c r="I9" s="26"/>
    </row>
    <row r="10" spans="1:11" ht="25.5" customHeight="1" x14ac:dyDescent="0.25">
      <c r="A10" s="204"/>
      <c r="B10" s="204"/>
      <c r="C10" s="205"/>
      <c r="D10" s="149" t="s">
        <v>31</v>
      </c>
      <c r="E10" s="149" t="s">
        <v>32</v>
      </c>
      <c r="F10" s="149" t="s">
        <v>31</v>
      </c>
      <c r="G10" s="149" t="s">
        <v>32</v>
      </c>
      <c r="H10" s="204"/>
      <c r="I10" s="26"/>
    </row>
    <row r="11" spans="1:11" ht="9.6" customHeight="1" x14ac:dyDescent="0.25">
      <c r="A11" s="201" t="s">
        <v>33</v>
      </c>
      <c r="B11" s="202"/>
      <c r="C11" s="27">
        <v>1</v>
      </c>
      <c r="D11" s="113">
        <v>2</v>
      </c>
      <c r="E11" s="113">
        <v>3</v>
      </c>
      <c r="F11" s="113">
        <v>4</v>
      </c>
      <c r="G11" s="113">
        <v>5</v>
      </c>
      <c r="H11" s="114">
        <v>6</v>
      </c>
      <c r="I11" s="26"/>
    </row>
    <row r="12" spans="1:11" ht="47.25" customHeight="1" x14ac:dyDescent="0.25">
      <c r="A12" s="28">
        <v>1</v>
      </c>
      <c r="B12" s="46" t="s">
        <v>34</v>
      </c>
      <c r="C12" s="47" t="s">
        <v>35</v>
      </c>
      <c r="D12" s="115">
        <v>42</v>
      </c>
      <c r="E12" s="115">
        <v>43</v>
      </c>
      <c r="F12" s="127">
        <v>303731.42</v>
      </c>
      <c r="G12" s="116">
        <v>1290387.5</v>
      </c>
      <c r="H12" s="117"/>
      <c r="I12" s="26"/>
    </row>
    <row r="13" spans="1:11" ht="38.25" customHeight="1" x14ac:dyDescent="0.25">
      <c r="A13" s="28">
        <v>2</v>
      </c>
      <c r="B13" s="46" t="s">
        <v>94</v>
      </c>
      <c r="C13" s="47" t="s">
        <v>36</v>
      </c>
      <c r="D13" s="115">
        <v>3256</v>
      </c>
      <c r="E13" s="115">
        <v>12850</v>
      </c>
      <c r="F13" s="120">
        <v>74250</v>
      </c>
      <c r="G13" s="120">
        <v>276564</v>
      </c>
      <c r="H13" s="117"/>
      <c r="I13" s="26"/>
    </row>
    <row r="14" spans="1:11" ht="37.5" customHeight="1" x14ac:dyDescent="0.25">
      <c r="A14" s="66">
        <v>3</v>
      </c>
      <c r="B14" s="67" t="s">
        <v>37</v>
      </c>
      <c r="C14" s="62" t="s">
        <v>36</v>
      </c>
      <c r="D14" s="118">
        <f>D15+D16+D17+D18+D19+D20+D21+D22+D23+D24+D25+D26+D27+D28+D29+D30</f>
        <v>6542</v>
      </c>
      <c r="E14" s="118">
        <f t="shared" ref="E14:G14" si="0">E15+E16+E17+E18+E19+E20+E21+E22+E23+E24+E25+E26+E27+E28+E29+E30</f>
        <v>26100</v>
      </c>
      <c r="F14" s="118">
        <f t="shared" si="0"/>
        <v>147573</v>
      </c>
      <c r="G14" s="118">
        <f t="shared" si="0"/>
        <v>646302</v>
      </c>
      <c r="H14" s="50" t="s">
        <v>98</v>
      </c>
      <c r="I14" s="26"/>
      <c r="K14" s="129"/>
    </row>
    <row r="15" spans="1:11" s="65" customFormat="1" ht="23.45" customHeight="1" x14ac:dyDescent="0.25">
      <c r="A15" s="80" t="s">
        <v>53</v>
      </c>
      <c r="B15" s="81" t="s">
        <v>62</v>
      </c>
      <c r="C15" s="47" t="s">
        <v>36</v>
      </c>
      <c r="D15" s="110">
        <v>51</v>
      </c>
      <c r="E15" s="110">
        <v>207</v>
      </c>
      <c r="F15" s="110">
        <v>280</v>
      </c>
      <c r="G15" s="110">
        <f>F15+'март1 отправили'!G15</f>
        <v>1168</v>
      </c>
      <c r="H15" s="119"/>
      <c r="I15" s="64"/>
      <c r="J15" s="106"/>
      <c r="K15" s="144"/>
    </row>
    <row r="16" spans="1:11" ht="23.45" customHeight="1" x14ac:dyDescent="0.25">
      <c r="A16" s="80" t="s">
        <v>54</v>
      </c>
      <c r="B16" s="92" t="s">
        <v>63</v>
      </c>
      <c r="C16" s="48" t="s">
        <v>36</v>
      </c>
      <c r="D16" s="110">
        <v>129</v>
      </c>
      <c r="E16" s="110">
        <v>497</v>
      </c>
      <c r="F16" s="110">
        <v>1510</v>
      </c>
      <c r="G16" s="110">
        <f>F16+'март1 отправили'!G16</f>
        <v>5738</v>
      </c>
      <c r="H16" s="119"/>
      <c r="I16" s="64"/>
      <c r="J16" s="106"/>
      <c r="K16" s="144"/>
    </row>
    <row r="17" spans="1:11" ht="23.45" customHeight="1" x14ac:dyDescent="0.25">
      <c r="A17" s="80" t="s">
        <v>55</v>
      </c>
      <c r="B17" s="92" t="s">
        <v>64</v>
      </c>
      <c r="C17" s="48" t="s">
        <v>36</v>
      </c>
      <c r="D17" s="110">
        <v>231</v>
      </c>
      <c r="E17" s="110">
        <v>937</v>
      </c>
      <c r="F17" s="110">
        <v>2506</v>
      </c>
      <c r="G17" s="110">
        <f>F17+'март1 отправили'!G17</f>
        <v>12362</v>
      </c>
      <c r="H17" s="119"/>
      <c r="I17" s="64"/>
      <c r="J17" s="106"/>
      <c r="K17" s="144"/>
    </row>
    <row r="18" spans="1:11" ht="23.45" customHeight="1" x14ac:dyDescent="0.25">
      <c r="A18" s="80" t="s">
        <v>56</v>
      </c>
      <c r="B18" s="92" t="s">
        <v>65</v>
      </c>
      <c r="C18" s="47" t="s">
        <v>36</v>
      </c>
      <c r="D18" s="110">
        <v>385</v>
      </c>
      <c r="E18" s="110">
        <v>1551</v>
      </c>
      <c r="F18" s="110">
        <v>7085</v>
      </c>
      <c r="G18" s="110">
        <f>F18+'март1 отправили'!G18</f>
        <v>30647</v>
      </c>
      <c r="H18" s="119"/>
      <c r="I18" s="64"/>
      <c r="J18" s="106"/>
      <c r="K18" s="144"/>
    </row>
    <row r="19" spans="1:11" ht="28.5" customHeight="1" x14ac:dyDescent="0.25">
      <c r="A19" s="80" t="s">
        <v>57</v>
      </c>
      <c r="B19" s="93" t="s">
        <v>66</v>
      </c>
      <c r="C19" s="47" t="s">
        <v>36</v>
      </c>
      <c r="D19" s="110">
        <v>659</v>
      </c>
      <c r="E19" s="110">
        <v>2633</v>
      </c>
      <c r="F19" s="110">
        <v>77283</v>
      </c>
      <c r="G19" s="110">
        <f>F19+'март1 отправили'!G19</f>
        <v>340732</v>
      </c>
      <c r="H19" s="119"/>
      <c r="I19" s="64"/>
      <c r="J19" s="106"/>
      <c r="K19" s="144"/>
    </row>
    <row r="20" spans="1:11" ht="27" customHeight="1" x14ac:dyDescent="0.25">
      <c r="A20" s="80" t="s">
        <v>58</v>
      </c>
      <c r="B20" s="92" t="s">
        <v>67</v>
      </c>
      <c r="C20" s="48" t="s">
        <v>36</v>
      </c>
      <c r="D20" s="110">
        <v>670</v>
      </c>
      <c r="E20" s="110">
        <v>2673</v>
      </c>
      <c r="F20" s="110">
        <v>20097</v>
      </c>
      <c r="G20" s="110">
        <f>F20+'март1 отправили'!G20</f>
        <v>90594</v>
      </c>
      <c r="H20" s="119"/>
      <c r="I20" s="64"/>
      <c r="J20" s="106"/>
      <c r="K20" s="144"/>
    </row>
    <row r="21" spans="1:11" ht="23.45" customHeight="1" x14ac:dyDescent="0.25">
      <c r="A21" s="80" t="s">
        <v>59</v>
      </c>
      <c r="B21" s="92" t="s">
        <v>68</v>
      </c>
      <c r="C21" s="48" t="s">
        <v>36</v>
      </c>
      <c r="D21" s="110">
        <v>398</v>
      </c>
      <c r="E21" s="110">
        <v>1588</v>
      </c>
      <c r="F21" s="110">
        <v>4354</v>
      </c>
      <c r="G21" s="110">
        <f>F21+'март1 отправили'!G21</f>
        <v>17114</v>
      </c>
      <c r="H21" s="119"/>
      <c r="I21" s="64"/>
      <c r="J21" s="106"/>
      <c r="K21" s="144"/>
    </row>
    <row r="22" spans="1:11" ht="30" customHeight="1" x14ac:dyDescent="0.25">
      <c r="A22" s="80" t="s">
        <v>60</v>
      </c>
      <c r="B22" s="92" t="s">
        <v>69</v>
      </c>
      <c r="C22" s="47" t="s">
        <v>36</v>
      </c>
      <c r="D22" s="110">
        <v>399</v>
      </c>
      <c r="E22" s="110">
        <v>1608</v>
      </c>
      <c r="F22" s="110">
        <v>3012</v>
      </c>
      <c r="G22" s="110">
        <f>F22+'март1 отправили'!G22</f>
        <v>13102</v>
      </c>
      <c r="H22" s="119"/>
      <c r="I22" s="64"/>
      <c r="J22" s="106"/>
      <c r="K22" s="144"/>
    </row>
    <row r="23" spans="1:11" ht="23.45" customHeight="1" x14ac:dyDescent="0.25">
      <c r="A23" s="80" t="s">
        <v>61</v>
      </c>
      <c r="B23" s="92" t="s">
        <v>70</v>
      </c>
      <c r="C23" s="47" t="s">
        <v>36</v>
      </c>
      <c r="D23" s="110">
        <v>80</v>
      </c>
      <c r="E23" s="110">
        <v>317</v>
      </c>
      <c r="F23" s="110">
        <v>880</v>
      </c>
      <c r="G23" s="110">
        <f>F23+'март1 отправили'!G23</f>
        <v>3542</v>
      </c>
      <c r="H23" s="119"/>
      <c r="I23" s="64"/>
      <c r="J23" s="106"/>
      <c r="K23" s="144"/>
    </row>
    <row r="24" spans="1:11" ht="23.45" customHeight="1" x14ac:dyDescent="0.25">
      <c r="A24" s="80" t="s">
        <v>71</v>
      </c>
      <c r="B24" s="92" t="s">
        <v>72</v>
      </c>
      <c r="C24" s="48" t="s">
        <v>36</v>
      </c>
      <c r="D24" s="110">
        <v>117</v>
      </c>
      <c r="E24" s="110">
        <v>451</v>
      </c>
      <c r="F24" s="110">
        <v>1593</v>
      </c>
      <c r="G24" s="110">
        <f>F24+'март1 отправили'!G24</f>
        <v>5589</v>
      </c>
      <c r="H24" s="119"/>
      <c r="I24" s="64"/>
      <c r="J24" s="106"/>
      <c r="K24" s="144"/>
    </row>
    <row r="25" spans="1:11" ht="23.45" customHeight="1" x14ac:dyDescent="0.25">
      <c r="A25" s="80" t="s">
        <v>73</v>
      </c>
      <c r="B25" s="92" t="s">
        <v>74</v>
      </c>
      <c r="C25" s="48" t="s">
        <v>36</v>
      </c>
      <c r="D25" s="110">
        <v>603</v>
      </c>
      <c r="E25" s="110">
        <v>2298</v>
      </c>
      <c r="F25" s="110">
        <v>6711</v>
      </c>
      <c r="G25" s="110">
        <f>F25+'март1 отправили'!G25</f>
        <v>23180</v>
      </c>
      <c r="H25" s="119"/>
      <c r="I25" s="64"/>
      <c r="J25" s="106"/>
      <c r="K25" s="144"/>
    </row>
    <row r="26" spans="1:11" ht="23.45" customHeight="1" x14ac:dyDescent="0.25">
      <c r="A26" s="80" t="s">
        <v>75</v>
      </c>
      <c r="B26" s="92" t="s">
        <v>76</v>
      </c>
      <c r="C26" s="47" t="s">
        <v>36</v>
      </c>
      <c r="D26" s="110">
        <v>2080</v>
      </c>
      <c r="E26" s="110">
        <v>8363</v>
      </c>
      <c r="F26" s="110">
        <v>9275</v>
      </c>
      <c r="G26" s="110">
        <f>F26+'март1 отправили'!G26</f>
        <v>41275</v>
      </c>
      <c r="H26" s="119"/>
      <c r="I26" s="64"/>
      <c r="J26" s="106"/>
      <c r="K26" s="144"/>
    </row>
    <row r="27" spans="1:11" ht="23.45" customHeight="1" x14ac:dyDescent="0.25">
      <c r="A27" s="80" t="s">
        <v>77</v>
      </c>
      <c r="B27" s="92" t="s">
        <v>78</v>
      </c>
      <c r="C27" s="47" t="s">
        <v>36</v>
      </c>
      <c r="D27" s="110">
        <v>10</v>
      </c>
      <c r="E27" s="110">
        <v>50</v>
      </c>
      <c r="F27" s="110">
        <v>402</v>
      </c>
      <c r="G27" s="110">
        <f>F27+'март1 отправили'!G27</f>
        <v>2073</v>
      </c>
      <c r="H27" s="119"/>
      <c r="I27" s="64"/>
      <c r="J27" s="106"/>
      <c r="K27" s="144"/>
    </row>
    <row r="28" spans="1:11" ht="23.45" customHeight="1" x14ac:dyDescent="0.25">
      <c r="A28" s="80" t="s">
        <v>79</v>
      </c>
      <c r="B28" s="92" t="s">
        <v>80</v>
      </c>
      <c r="C28" s="48" t="s">
        <v>36</v>
      </c>
      <c r="D28" s="110">
        <v>42</v>
      </c>
      <c r="E28" s="110">
        <v>139</v>
      </c>
      <c r="F28" s="110">
        <v>602</v>
      </c>
      <c r="G28" s="110">
        <f>F28+'март1 отправили'!G28</f>
        <v>1015</v>
      </c>
      <c r="H28" s="119"/>
      <c r="I28" s="64"/>
      <c r="J28" s="106"/>
      <c r="K28" s="144"/>
    </row>
    <row r="29" spans="1:11" ht="23.45" customHeight="1" x14ac:dyDescent="0.25">
      <c r="A29" s="80" t="s">
        <v>81</v>
      </c>
      <c r="B29" s="92" t="s">
        <v>82</v>
      </c>
      <c r="C29" s="48" t="s">
        <v>36</v>
      </c>
      <c r="D29" s="110">
        <v>567</v>
      </c>
      <c r="E29" s="110">
        <v>2298</v>
      </c>
      <c r="F29" s="110">
        <v>10652</v>
      </c>
      <c r="G29" s="110">
        <f>F29+'март1 отправили'!G29</f>
        <v>52671</v>
      </c>
      <c r="H29" s="119"/>
      <c r="I29" s="64"/>
      <c r="J29" s="106"/>
      <c r="K29" s="144"/>
    </row>
    <row r="30" spans="1:11" ht="44.25" customHeight="1" x14ac:dyDescent="0.25">
      <c r="A30" s="80" t="s">
        <v>83</v>
      </c>
      <c r="B30" s="92" t="s">
        <v>84</v>
      </c>
      <c r="C30" s="48" t="s">
        <v>36</v>
      </c>
      <c r="D30" s="110">
        <v>121</v>
      </c>
      <c r="E30" s="110">
        <v>490</v>
      </c>
      <c r="F30" s="110">
        <v>1331</v>
      </c>
      <c r="G30" s="110">
        <f>F30+'март1 отправили'!G30</f>
        <v>5500</v>
      </c>
      <c r="H30" s="119"/>
      <c r="I30" s="64"/>
      <c r="J30" s="106"/>
      <c r="K30" s="144"/>
    </row>
    <row r="31" spans="1:11" ht="29.25" customHeight="1" x14ac:dyDescent="0.25">
      <c r="A31" s="80" t="s">
        <v>85</v>
      </c>
      <c r="B31" s="92" t="s">
        <v>86</v>
      </c>
      <c r="C31" s="48" t="s">
        <v>36</v>
      </c>
      <c r="D31" s="110">
        <v>0</v>
      </c>
      <c r="E31" s="110">
        <v>0</v>
      </c>
      <c r="F31" s="110">
        <v>0</v>
      </c>
      <c r="G31" s="110">
        <f>F31+'март1 отправили'!G31</f>
        <v>0</v>
      </c>
      <c r="H31" s="111"/>
      <c r="I31" s="26"/>
      <c r="J31" s="11"/>
    </row>
    <row r="32" spans="1:11" ht="45.75" customHeight="1" x14ac:dyDescent="0.25">
      <c r="A32" s="30"/>
      <c r="B32" s="45" t="s">
        <v>38</v>
      </c>
      <c r="C32" s="42"/>
      <c r="D32" s="110" t="s">
        <v>39</v>
      </c>
      <c r="E32" s="110" t="s">
        <v>39</v>
      </c>
      <c r="F32" s="118">
        <f>F14+F12+F13</f>
        <v>525554.41999999993</v>
      </c>
      <c r="G32" s="118">
        <f>G14+G12+G13</f>
        <v>2213253.5</v>
      </c>
      <c r="H32" s="111"/>
      <c r="I32" s="26"/>
      <c r="J32" s="11"/>
    </row>
    <row r="33" spans="1:15" ht="36.75" customHeight="1" x14ac:dyDescent="0.25">
      <c r="A33" s="29"/>
      <c r="B33" s="44" t="s">
        <v>40</v>
      </c>
      <c r="C33" s="42" t="s">
        <v>41</v>
      </c>
      <c r="D33" s="110" t="s">
        <v>42</v>
      </c>
      <c r="E33" s="110" t="s">
        <v>42</v>
      </c>
      <c r="F33" s="110"/>
      <c r="G33" s="110"/>
      <c r="H33" s="111"/>
      <c r="J33" s="11"/>
      <c r="O33" s="43"/>
    </row>
    <row r="34" spans="1:15" ht="36.75" customHeight="1" x14ac:dyDescent="0.25">
      <c r="A34" s="104"/>
      <c r="B34" s="105"/>
      <c r="C34" s="104"/>
      <c r="D34" s="106"/>
      <c r="E34" s="106"/>
      <c r="F34" s="106"/>
      <c r="G34" s="106"/>
      <c r="H34" s="107"/>
      <c r="I34" s="11"/>
      <c r="J34" s="11"/>
      <c r="O34" s="43"/>
    </row>
    <row r="35" spans="1:15" ht="48" customHeight="1" x14ac:dyDescent="0.25">
      <c r="A35" s="104"/>
      <c r="B35" s="105"/>
      <c r="C35" s="104"/>
      <c r="D35" s="106"/>
      <c r="E35" s="106"/>
      <c r="F35" s="106"/>
      <c r="G35" s="106"/>
      <c r="H35" s="107"/>
      <c r="I35" s="11"/>
      <c r="O35" s="43"/>
    </row>
    <row r="36" spans="1:15" ht="15" customHeight="1" x14ac:dyDescent="0.25">
      <c r="A36" s="151" t="s">
        <v>43</v>
      </c>
      <c r="B36" s="94"/>
      <c r="E36" s="89"/>
      <c r="F36" s="89" t="s">
        <v>44</v>
      </c>
      <c r="G36" s="108"/>
      <c r="H36" s="107"/>
      <c r="I36" s="11"/>
      <c r="O36" s="43"/>
    </row>
    <row r="37" spans="1:15" ht="15" customHeight="1" x14ac:dyDescent="0.25">
      <c r="A37" s="212" t="s">
        <v>45</v>
      </c>
      <c r="B37" s="212"/>
      <c r="C37" s="212"/>
      <c r="D37" s="212"/>
      <c r="E37" s="212"/>
      <c r="F37" s="212"/>
      <c r="G37" s="108"/>
      <c r="H37" s="109"/>
      <c r="I37" s="11"/>
      <c r="O37" s="43"/>
    </row>
    <row r="38" spans="1:15" ht="15" customHeight="1" x14ac:dyDescent="0.25">
      <c r="A38" s="150"/>
      <c r="B38" s="95"/>
      <c r="O38" s="43"/>
    </row>
    <row r="39" spans="1:15" ht="15" customHeight="1" x14ac:dyDescent="0.25">
      <c r="A39" s="151" t="s">
        <v>46</v>
      </c>
      <c r="B39" s="95"/>
      <c r="F39" s="89" t="s">
        <v>47</v>
      </c>
      <c r="O39" s="43"/>
    </row>
    <row r="40" spans="1:15" ht="15" customHeight="1" x14ac:dyDescent="0.25">
      <c r="A40" s="213" t="s">
        <v>96</v>
      </c>
      <c r="B40" s="213"/>
      <c r="C40" s="213"/>
      <c r="D40" s="213"/>
      <c r="E40" s="213"/>
      <c r="F40" s="213"/>
      <c r="O40" s="43"/>
    </row>
    <row r="41" spans="1:15" ht="15" customHeight="1" x14ac:dyDescent="0.25">
      <c r="A41" s="150"/>
      <c r="B41" s="95"/>
      <c r="O41" s="43"/>
    </row>
    <row r="42" spans="1:15" x14ac:dyDescent="0.25">
      <c r="A42" s="150"/>
      <c r="B42" s="95"/>
      <c r="O42" s="43"/>
    </row>
    <row r="43" spans="1:15" x14ac:dyDescent="0.25">
      <c r="A43" s="151" t="s">
        <v>110</v>
      </c>
      <c r="B43" s="95"/>
      <c r="O43" s="43"/>
    </row>
    <row r="44" spans="1:15" x14ac:dyDescent="0.25">
      <c r="A44" s="103" t="s">
        <v>88</v>
      </c>
      <c r="B44" s="96"/>
      <c r="O44" s="43"/>
    </row>
    <row r="45" spans="1:15" x14ac:dyDescent="0.25">
      <c r="A45" s="200"/>
      <c r="B45" s="200"/>
      <c r="C45" s="83"/>
      <c r="D45" s="90"/>
      <c r="E45" s="90"/>
      <c r="F45" s="90"/>
      <c r="G45" s="90"/>
      <c r="H45" s="84" t="s">
        <v>118</v>
      </c>
      <c r="O45" s="43"/>
    </row>
    <row r="46" spans="1:15" x14ac:dyDescent="0.25">
      <c r="O46" s="43"/>
    </row>
    <row r="47" spans="1:15" ht="38.25" customHeight="1" x14ac:dyDescent="0.25">
      <c r="O47" s="43"/>
    </row>
    <row r="48" spans="1:15" x14ac:dyDescent="0.25">
      <c r="O48" s="43"/>
    </row>
    <row r="49" spans="15:15" x14ac:dyDescent="0.25">
      <c r="O49" s="43"/>
    </row>
    <row r="50" spans="15:15" x14ac:dyDescent="0.25">
      <c r="O50" s="43"/>
    </row>
    <row r="51" spans="15:15" x14ac:dyDescent="0.25">
      <c r="O51" s="43"/>
    </row>
    <row r="52" spans="15:15" x14ac:dyDescent="0.25">
      <c r="O52" s="43"/>
    </row>
    <row r="53" spans="15:15" x14ac:dyDescent="0.25">
      <c r="O53" s="43"/>
    </row>
    <row r="54" spans="15:15" x14ac:dyDescent="0.25">
      <c r="O54" s="43"/>
    </row>
    <row r="55" spans="15:15" x14ac:dyDescent="0.25">
      <c r="O55" s="43"/>
    </row>
    <row r="56" spans="15:15" x14ac:dyDescent="0.25">
      <c r="O56" s="43"/>
    </row>
    <row r="57" spans="15:15" x14ac:dyDescent="0.25">
      <c r="O57" s="43"/>
    </row>
    <row r="58" spans="15:15" x14ac:dyDescent="0.25">
      <c r="O58" s="43"/>
    </row>
    <row r="59" spans="15:15" x14ac:dyDescent="0.25">
      <c r="O59" s="43"/>
    </row>
    <row r="60" spans="15:15" x14ac:dyDescent="0.25">
      <c r="O60" s="4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Лист1</vt:lpstr>
      <vt:lpstr>январь</vt:lpstr>
      <vt:lpstr>янв реально</vt:lpstr>
      <vt:lpstr>февраль</vt:lpstr>
      <vt:lpstr>фев реально</vt:lpstr>
      <vt:lpstr>март</vt:lpstr>
      <vt:lpstr>март1 отправили</vt:lpstr>
      <vt:lpstr>апрель</vt:lpstr>
      <vt:lpstr>апрель (2)</vt:lpstr>
      <vt:lpstr>май</vt:lpstr>
      <vt:lpstr>июнь</vt:lpstr>
      <vt:lpstr>июль</vt:lpstr>
      <vt:lpstr>август</vt:lpstr>
      <vt:lpstr>Лист 08.09.20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2021-01-11T12:18:54Z</dcterms:modified>
</cp:coreProperties>
</file>